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codeName="{DD97A8EA-9A9A-E61F-A557-7D5A7D7259CE}"/>
  <workbookPr codeName="ThisWorkbook"/>
  <mc:AlternateContent xmlns:mc="http://schemas.openxmlformats.org/markup-compatibility/2006">
    <mc:Choice Requires="x15">
      <x15ac:absPath xmlns:x15ac="http://schemas.microsoft.com/office/spreadsheetml/2010/11/ac" url="I:\Product_Department1\Conestoga Pricelists\Price List Conversion\Updated Price Lists Ready for Web\Done\"/>
    </mc:Choice>
  </mc:AlternateContent>
  <xr:revisionPtr revIDLastSave="0" documentId="13_ncr:1_{FCE70A04-9C6E-437D-A34D-D996E6FD43FB}" xr6:coauthVersionLast="47" xr6:coauthVersionMax="47" xr10:uidLastSave="{00000000-0000-0000-0000-000000000000}"/>
  <bookViews>
    <workbookView xWindow="-120" yWindow="-120" windowWidth="29040" windowHeight="17640" activeTab="2" xr2:uid="{00000000-000D-0000-FFFF-FFFF00000000}"/>
  </bookViews>
  <sheets>
    <sheet name="Instructions" sheetId="5" r:id="rId1"/>
    <sheet name="Index" sheetId="4" r:id="rId2"/>
    <sheet name="Price List" sheetId="1" r:id="rId3"/>
    <sheet name="Websites" sheetId="6" r:id="rId4"/>
    <sheet name="Changes" sheetId="3" r:id="rId5"/>
  </sheets>
  <definedNames>
    <definedName name="Cost">'Price List'!#REF!</definedName>
    <definedName name="Customer">'Price List'!$W$13:$X$920</definedName>
    <definedName name="Customer_Cost">'Price List'!$Z$13:$AG$920</definedName>
    <definedName name="Customer_List">'Price List'!$C$13:$T$920</definedName>
    <definedName name="Group">Instructions!$B$38:$H$44</definedName>
    <definedName name="Header">'Price List'!$13:$20</definedName>
    <definedName name="Index">Index!$A$1:$K$53</definedName>
    <definedName name="Price_Calculation">'Price List'!#REF!</definedName>
    <definedName name="Price_Change">'Price List'!#REF!</definedName>
    <definedName name="Price_List">'Price List'!$C$13:$T$920</definedName>
    <definedName name="_xlnm.Print_Area" localSheetId="4">Changes!$A$1:$C$305</definedName>
    <definedName name="_xlnm.Print_Area" localSheetId="1">Index!$A$1:$K$53</definedName>
    <definedName name="_xlnm.Print_Area" localSheetId="0">Instructions!$A$1:$H$60</definedName>
    <definedName name="_xlnm.Print_Area" localSheetId="2">'Price List'!$C$13:$T$920</definedName>
    <definedName name="_xlnm.Print_Titles" localSheetId="2">'Price List'!$C:$N,'Price List'!$13:$20</definedName>
    <definedName name="Purchasing_Cost">'Price List'!#REF!</definedName>
    <definedName name="Round">'Price List'!$D$924:$E$933</definedName>
    <definedName name="Suggested">Instructions!$H$55</definedName>
  </definedNames>
  <calcPr calcId="181029"/>
</workbook>
</file>

<file path=xl/calcChain.xml><?xml version="1.0" encoding="utf-8"?>
<calcChain xmlns="http://schemas.openxmlformats.org/spreadsheetml/2006/main">
  <c r="U542" i="1" l="1"/>
  <c r="W542" i="1"/>
  <c r="AB542" i="1" s="1"/>
  <c r="AK542" i="1"/>
  <c r="AL542" i="1"/>
  <c r="AM542" i="1"/>
  <c r="U543" i="1"/>
  <c r="W543" i="1"/>
  <c r="AB543" i="1" s="1"/>
  <c r="AK543" i="1"/>
  <c r="AL543" i="1"/>
  <c r="AM543" i="1"/>
  <c r="AM193" i="1"/>
  <c r="AL193" i="1"/>
  <c r="AK193" i="1"/>
  <c r="W193" i="1"/>
  <c r="AB193" i="1" s="1"/>
  <c r="U193" i="1"/>
  <c r="AM191" i="1"/>
  <c r="AL191" i="1"/>
  <c r="AK191" i="1"/>
  <c r="W191" i="1"/>
  <c r="AB191" i="1" s="1"/>
  <c r="U191" i="1"/>
  <c r="AM190" i="1"/>
  <c r="AL190" i="1"/>
  <c r="AK190" i="1"/>
  <c r="W190" i="1"/>
  <c r="AB190" i="1" s="1"/>
  <c r="U190" i="1"/>
  <c r="AM188" i="1"/>
  <c r="AL188" i="1"/>
  <c r="AK188" i="1"/>
  <c r="W188" i="1"/>
  <c r="AB188" i="1" s="1"/>
  <c r="U188" i="1"/>
  <c r="AM185" i="1"/>
  <c r="AL185" i="1"/>
  <c r="AK185" i="1"/>
  <c r="W185" i="1"/>
  <c r="AB185" i="1" s="1"/>
  <c r="U185" i="1"/>
  <c r="AM186" i="1"/>
  <c r="AL186" i="1"/>
  <c r="AK186" i="1"/>
  <c r="W186" i="1"/>
  <c r="AB186" i="1" s="1"/>
  <c r="U186" i="1"/>
  <c r="AM189" i="1"/>
  <c r="AL189" i="1"/>
  <c r="AK189" i="1"/>
  <c r="W189" i="1"/>
  <c r="AB189" i="1" s="1"/>
  <c r="U189" i="1"/>
  <c r="AM29" i="1"/>
  <c r="AL29" i="1"/>
  <c r="AK29" i="1"/>
  <c r="W29" i="1"/>
  <c r="AB29" i="1" s="1"/>
  <c r="U29" i="1"/>
  <c r="AM28" i="1"/>
  <c r="AL28" i="1"/>
  <c r="AK28" i="1"/>
  <c r="W28" i="1"/>
  <c r="AB28" i="1" s="1"/>
  <c r="U28" i="1"/>
  <c r="U670" i="1"/>
  <c r="W670" i="1"/>
  <c r="AB670" i="1" s="1"/>
  <c r="AK670" i="1"/>
  <c r="AL670" i="1"/>
  <c r="AM670" i="1"/>
  <c r="U671" i="1"/>
  <c r="W671" i="1"/>
  <c r="AB671" i="1" s="1"/>
  <c r="AK671" i="1"/>
  <c r="AL671" i="1"/>
  <c r="AM671" i="1"/>
  <c r="AM482" i="1"/>
  <c r="AL482" i="1"/>
  <c r="AK482" i="1"/>
  <c r="W482" i="1"/>
  <c r="AB482" i="1" s="1"/>
  <c r="U482" i="1"/>
  <c r="AM481" i="1"/>
  <c r="AL481" i="1"/>
  <c r="AK481" i="1"/>
  <c r="W481" i="1"/>
  <c r="AB481" i="1" s="1"/>
  <c r="U481" i="1"/>
  <c r="AM484" i="1"/>
  <c r="AL484" i="1"/>
  <c r="AK484" i="1"/>
  <c r="W484" i="1"/>
  <c r="AB484" i="1" s="1"/>
  <c r="U484" i="1"/>
  <c r="AM485" i="1"/>
  <c r="AL485" i="1"/>
  <c r="AK485" i="1"/>
  <c r="W485" i="1"/>
  <c r="AB485" i="1" s="1"/>
  <c r="U485" i="1"/>
  <c r="AM368" i="1"/>
  <c r="AL368" i="1"/>
  <c r="AK368" i="1"/>
  <c r="W368" i="1"/>
  <c r="AB368" i="1" s="1"/>
  <c r="U368" i="1"/>
  <c r="AM369" i="1"/>
  <c r="AL369" i="1"/>
  <c r="AK369" i="1"/>
  <c r="W369" i="1"/>
  <c r="AB369" i="1" s="1"/>
  <c r="U369" i="1"/>
  <c r="AM277" i="1"/>
  <c r="AL277" i="1"/>
  <c r="AK277" i="1"/>
  <c r="W277" i="1"/>
  <c r="AB277" i="1" s="1"/>
  <c r="U277" i="1"/>
  <c r="AM141" i="1"/>
  <c r="AL141" i="1"/>
  <c r="AK141" i="1"/>
  <c r="W141" i="1"/>
  <c r="AB141" i="1" s="1"/>
  <c r="U141" i="1"/>
  <c r="AM140" i="1"/>
  <c r="AL140" i="1"/>
  <c r="AK140" i="1"/>
  <c r="W140" i="1"/>
  <c r="AB140" i="1" s="1"/>
  <c r="U140" i="1"/>
  <c r="AM139" i="1"/>
  <c r="AL139" i="1"/>
  <c r="AK139" i="1"/>
  <c r="W139" i="1"/>
  <c r="AB139" i="1" s="1"/>
  <c r="U139" i="1"/>
  <c r="AM138" i="1"/>
  <c r="AL138" i="1"/>
  <c r="AK138" i="1"/>
  <c r="W138" i="1"/>
  <c r="AB138" i="1" s="1"/>
  <c r="U138" i="1"/>
  <c r="AM131" i="1"/>
  <c r="AL131" i="1"/>
  <c r="AK131" i="1"/>
  <c r="W131" i="1"/>
  <c r="AB131" i="1" s="1"/>
  <c r="U131" i="1"/>
  <c r="AM133" i="1"/>
  <c r="AL133" i="1"/>
  <c r="AK133" i="1"/>
  <c r="W133" i="1"/>
  <c r="AB133" i="1" s="1"/>
  <c r="U133" i="1"/>
  <c r="AM116" i="1"/>
  <c r="AL116" i="1"/>
  <c r="AK116" i="1"/>
  <c r="W116" i="1"/>
  <c r="AB116" i="1" s="1"/>
  <c r="U116" i="1"/>
  <c r="AM117" i="1"/>
  <c r="AL117" i="1"/>
  <c r="AK117" i="1"/>
  <c r="W117" i="1"/>
  <c r="AB117" i="1" s="1"/>
  <c r="U117" i="1"/>
  <c r="AM54" i="1"/>
  <c r="AL54" i="1"/>
  <c r="AK54" i="1"/>
  <c r="W54" i="1"/>
  <c r="AB54" i="1" s="1"/>
  <c r="U54" i="1"/>
  <c r="AM52" i="1"/>
  <c r="AL52" i="1"/>
  <c r="AK52" i="1"/>
  <c r="W52" i="1"/>
  <c r="AB52" i="1" s="1"/>
  <c r="U52" i="1"/>
  <c r="AM51" i="1"/>
  <c r="AL51" i="1"/>
  <c r="AK51" i="1"/>
  <c r="W51" i="1"/>
  <c r="AB51" i="1" s="1"/>
  <c r="U51" i="1"/>
  <c r="AM50" i="1"/>
  <c r="AL50" i="1"/>
  <c r="AK50" i="1"/>
  <c r="W50" i="1"/>
  <c r="AB50" i="1" s="1"/>
  <c r="U50" i="1"/>
  <c r="AM49" i="1"/>
  <c r="AL49" i="1"/>
  <c r="AK49" i="1"/>
  <c r="W49" i="1"/>
  <c r="AB49" i="1" s="1"/>
  <c r="U49" i="1"/>
  <c r="AM48" i="1"/>
  <c r="AL48" i="1"/>
  <c r="AK48" i="1"/>
  <c r="W48" i="1"/>
  <c r="AB48" i="1" s="1"/>
  <c r="U48" i="1"/>
  <c r="AM41" i="1"/>
  <c r="AL41" i="1"/>
  <c r="AK41" i="1"/>
  <c r="W41" i="1"/>
  <c r="AB41" i="1" s="1"/>
  <c r="U41" i="1"/>
  <c r="AM40" i="1"/>
  <c r="AL40" i="1"/>
  <c r="AK40" i="1"/>
  <c r="W40" i="1"/>
  <c r="AB40" i="1" s="1"/>
  <c r="U40" i="1"/>
  <c r="AM220" i="1"/>
  <c r="AL220" i="1"/>
  <c r="AK220" i="1"/>
  <c r="W220" i="1"/>
  <c r="AB220" i="1" s="1"/>
  <c r="U220" i="1"/>
  <c r="AM217" i="1"/>
  <c r="AL217" i="1"/>
  <c r="AK217" i="1"/>
  <c r="W217" i="1"/>
  <c r="AB217" i="1" s="1"/>
  <c r="U217" i="1"/>
  <c r="AM857" i="1"/>
  <c r="AL857" i="1"/>
  <c r="AK857" i="1"/>
  <c r="W857" i="1"/>
  <c r="AB857" i="1" s="1"/>
  <c r="U857" i="1"/>
  <c r="AM856" i="1"/>
  <c r="AL856" i="1"/>
  <c r="AK856" i="1"/>
  <c r="W856" i="1"/>
  <c r="AB856" i="1" s="1"/>
  <c r="U856" i="1"/>
  <c r="AM861" i="1"/>
  <c r="AL861" i="1"/>
  <c r="AK861" i="1"/>
  <c r="W861" i="1"/>
  <c r="AB861" i="1" s="1"/>
  <c r="U861" i="1"/>
  <c r="AM859" i="1"/>
  <c r="AL859" i="1"/>
  <c r="AK859" i="1"/>
  <c r="W859" i="1"/>
  <c r="AB859" i="1" s="1"/>
  <c r="U859" i="1"/>
  <c r="AM867" i="1"/>
  <c r="AL867" i="1"/>
  <c r="AK867" i="1"/>
  <c r="W867" i="1"/>
  <c r="AB867" i="1" s="1"/>
  <c r="U867" i="1"/>
  <c r="AM866" i="1"/>
  <c r="AL866" i="1"/>
  <c r="AK866" i="1"/>
  <c r="W866" i="1"/>
  <c r="AB866" i="1" s="1"/>
  <c r="U866" i="1"/>
  <c r="AM868" i="1"/>
  <c r="AL868" i="1"/>
  <c r="AK868" i="1"/>
  <c r="W868" i="1"/>
  <c r="AB868" i="1" s="1"/>
  <c r="U868" i="1"/>
  <c r="AM869" i="1"/>
  <c r="AL869" i="1"/>
  <c r="AK869" i="1"/>
  <c r="W869" i="1"/>
  <c r="AB869" i="1" s="1"/>
  <c r="U869" i="1"/>
  <c r="AM400" i="1"/>
  <c r="AL400" i="1"/>
  <c r="AK400" i="1"/>
  <c r="W400" i="1"/>
  <c r="AB400" i="1" s="1"/>
  <c r="U400" i="1"/>
  <c r="AM399" i="1"/>
  <c r="AL399" i="1"/>
  <c r="AK399" i="1"/>
  <c r="W399" i="1"/>
  <c r="AB399" i="1" s="1"/>
  <c r="U399" i="1"/>
  <c r="AM100" i="1"/>
  <c r="AL100" i="1"/>
  <c r="AK100" i="1"/>
  <c r="W100" i="1"/>
  <c r="AB100" i="1" s="1"/>
  <c r="U100" i="1"/>
  <c r="AM97" i="1"/>
  <c r="AL97" i="1"/>
  <c r="AK97" i="1"/>
  <c r="W97" i="1"/>
  <c r="AB97" i="1" s="1"/>
  <c r="U97" i="1"/>
  <c r="AM85" i="1"/>
  <c r="AL85" i="1"/>
  <c r="AK85" i="1"/>
  <c r="W85" i="1"/>
  <c r="AB85" i="1" s="1"/>
  <c r="U85" i="1"/>
  <c r="AM82" i="1"/>
  <c r="AL82" i="1"/>
  <c r="AK82" i="1"/>
  <c r="W82" i="1"/>
  <c r="AB82" i="1" s="1"/>
  <c r="U82" i="1"/>
  <c r="AM71" i="1"/>
  <c r="AL71" i="1"/>
  <c r="AK71" i="1"/>
  <c r="W71" i="1"/>
  <c r="AB71" i="1" s="1"/>
  <c r="U71" i="1"/>
  <c r="AM68" i="1"/>
  <c r="AL68" i="1"/>
  <c r="AK68" i="1"/>
  <c r="W68" i="1"/>
  <c r="AB68" i="1" s="1"/>
  <c r="U68" i="1"/>
  <c r="AM42" i="1"/>
  <c r="AL42" i="1"/>
  <c r="AK42" i="1"/>
  <c r="W42" i="1"/>
  <c r="AB42" i="1" s="1"/>
  <c r="U42" i="1"/>
  <c r="AM156" i="1"/>
  <c r="AL156" i="1"/>
  <c r="AK156" i="1"/>
  <c r="W156" i="1"/>
  <c r="AB156" i="1" s="1"/>
  <c r="U156" i="1"/>
  <c r="AM155" i="1"/>
  <c r="AL155" i="1"/>
  <c r="AK155" i="1"/>
  <c r="W155" i="1"/>
  <c r="AB155" i="1" s="1"/>
  <c r="U155" i="1"/>
  <c r="AM154" i="1"/>
  <c r="AL154" i="1"/>
  <c r="AK154" i="1"/>
  <c r="W154" i="1"/>
  <c r="AB154" i="1" s="1"/>
  <c r="U154" i="1"/>
  <c r="AM153" i="1"/>
  <c r="AL153" i="1"/>
  <c r="AK153" i="1"/>
  <c r="W153" i="1"/>
  <c r="AB153" i="1" s="1"/>
  <c r="U153" i="1"/>
  <c r="AM497" i="1"/>
  <c r="AL497" i="1"/>
  <c r="AK497" i="1"/>
  <c r="W497" i="1"/>
  <c r="AB497" i="1" s="1"/>
  <c r="U497" i="1"/>
  <c r="AM496" i="1"/>
  <c r="AL496" i="1"/>
  <c r="AK496" i="1"/>
  <c r="W496" i="1"/>
  <c r="AB496" i="1" s="1"/>
  <c r="U496" i="1"/>
  <c r="AM512" i="1"/>
  <c r="AL512" i="1"/>
  <c r="AK512" i="1"/>
  <c r="W512" i="1"/>
  <c r="AB512" i="1" s="1"/>
  <c r="U512" i="1"/>
  <c r="AM511" i="1"/>
  <c r="AL511" i="1"/>
  <c r="AK511" i="1"/>
  <c r="W511" i="1"/>
  <c r="AB511" i="1" s="1"/>
  <c r="U511" i="1"/>
  <c r="AM509" i="1"/>
  <c r="AL509" i="1"/>
  <c r="AK509" i="1"/>
  <c r="W509" i="1"/>
  <c r="AB509" i="1" s="1"/>
  <c r="U509" i="1"/>
  <c r="AM508" i="1"/>
  <c r="AL508" i="1"/>
  <c r="AK508" i="1"/>
  <c r="W508" i="1"/>
  <c r="AB508" i="1" s="1"/>
  <c r="U508" i="1"/>
  <c r="AM506" i="1"/>
  <c r="AL506" i="1"/>
  <c r="AK506" i="1"/>
  <c r="W506" i="1"/>
  <c r="AB506" i="1" s="1"/>
  <c r="U506" i="1"/>
  <c r="AM505" i="1"/>
  <c r="AL505" i="1"/>
  <c r="AK505" i="1"/>
  <c r="W505" i="1"/>
  <c r="AB505" i="1" s="1"/>
  <c r="U505" i="1"/>
  <c r="AM503" i="1"/>
  <c r="AL503" i="1"/>
  <c r="AK503" i="1"/>
  <c r="W503" i="1"/>
  <c r="AB503" i="1" s="1"/>
  <c r="U503" i="1"/>
  <c r="AM502" i="1"/>
  <c r="AL502" i="1"/>
  <c r="AK502" i="1"/>
  <c r="W502" i="1"/>
  <c r="AB502" i="1" s="1"/>
  <c r="U502" i="1"/>
  <c r="AM499" i="1"/>
  <c r="AL499" i="1"/>
  <c r="AK499" i="1"/>
  <c r="W499" i="1"/>
  <c r="AB499" i="1" s="1"/>
  <c r="U499" i="1"/>
  <c r="AM500" i="1"/>
  <c r="AL500" i="1"/>
  <c r="AK500" i="1"/>
  <c r="W500" i="1"/>
  <c r="AB500" i="1" s="1"/>
  <c r="U500" i="1"/>
  <c r="AM450" i="1"/>
  <c r="AL450" i="1"/>
  <c r="AK450" i="1"/>
  <c r="W450" i="1"/>
  <c r="AB450" i="1" s="1"/>
  <c r="U450" i="1"/>
  <c r="AM449" i="1"/>
  <c r="AL449" i="1"/>
  <c r="AK449" i="1"/>
  <c r="W449" i="1"/>
  <c r="AB449" i="1" s="1"/>
  <c r="U449" i="1"/>
  <c r="AM452" i="1"/>
  <c r="AL452" i="1"/>
  <c r="AK452" i="1"/>
  <c r="W452" i="1"/>
  <c r="AB452" i="1" s="1"/>
  <c r="U452" i="1"/>
  <c r="AM453" i="1"/>
  <c r="AL453" i="1"/>
  <c r="AK453" i="1"/>
  <c r="W453" i="1"/>
  <c r="AB453" i="1" s="1"/>
  <c r="U453" i="1"/>
  <c r="U458" i="1"/>
  <c r="W458" i="1"/>
  <c r="AB458" i="1" s="1"/>
  <c r="AK458" i="1"/>
  <c r="AL458" i="1"/>
  <c r="AM458" i="1"/>
  <c r="U459" i="1"/>
  <c r="W459" i="1"/>
  <c r="AB459" i="1" s="1"/>
  <c r="AK459" i="1"/>
  <c r="AL459" i="1"/>
  <c r="AM459" i="1"/>
  <c r="AM390" i="1"/>
  <c r="AL390" i="1"/>
  <c r="AK390" i="1"/>
  <c r="W390" i="1"/>
  <c r="AB390" i="1" s="1"/>
  <c r="U390" i="1"/>
  <c r="U391" i="1"/>
  <c r="W391" i="1"/>
  <c r="AB391" i="1" s="1"/>
  <c r="AK391" i="1"/>
  <c r="AL391" i="1"/>
  <c r="AM391" i="1"/>
  <c r="U393" i="1"/>
  <c r="W393" i="1"/>
  <c r="AB393" i="1" s="1"/>
  <c r="AK393" i="1"/>
  <c r="AL393" i="1"/>
  <c r="AM393" i="1"/>
  <c r="AM309" i="1"/>
  <c r="AL309" i="1"/>
  <c r="AK309" i="1"/>
  <c r="W309" i="1"/>
  <c r="AB309" i="1" s="1"/>
  <c r="U309" i="1"/>
  <c r="AM310" i="1"/>
  <c r="AL310" i="1"/>
  <c r="AK310" i="1"/>
  <c r="W310" i="1"/>
  <c r="AB310" i="1" s="1"/>
  <c r="U310" i="1"/>
  <c r="AM256" i="1"/>
  <c r="AL256" i="1"/>
  <c r="AK256" i="1"/>
  <c r="W256" i="1"/>
  <c r="AB256" i="1" s="1"/>
  <c r="U256" i="1"/>
  <c r="U257" i="1"/>
  <c r="W257" i="1"/>
  <c r="AB257" i="1" s="1"/>
  <c r="AK257" i="1"/>
  <c r="AL257" i="1"/>
  <c r="AM257" i="1"/>
  <c r="AM119" i="1"/>
  <c r="AL119" i="1"/>
  <c r="AK119" i="1"/>
  <c r="W119" i="1"/>
  <c r="AB119" i="1" s="1"/>
  <c r="U119" i="1"/>
  <c r="AM115" i="1"/>
  <c r="AL115" i="1"/>
  <c r="AK115" i="1"/>
  <c r="W115" i="1"/>
  <c r="AB115" i="1" s="1"/>
  <c r="U115" i="1"/>
  <c r="AM462" i="1"/>
  <c r="AL462" i="1"/>
  <c r="AK462" i="1"/>
  <c r="W462" i="1"/>
  <c r="AB462" i="1" s="1"/>
  <c r="U462" i="1"/>
  <c r="AM461" i="1"/>
  <c r="AL461" i="1"/>
  <c r="AK461" i="1"/>
  <c r="W461" i="1"/>
  <c r="AB461" i="1" s="1"/>
  <c r="U461" i="1"/>
  <c r="AM793" i="1"/>
  <c r="AL793" i="1"/>
  <c r="AK793" i="1"/>
  <c r="W793" i="1"/>
  <c r="AB793" i="1" s="1"/>
  <c r="U793" i="1"/>
  <c r="AM792" i="1"/>
  <c r="AL792" i="1"/>
  <c r="AK792" i="1"/>
  <c r="W792" i="1"/>
  <c r="AB792" i="1" s="1"/>
  <c r="U792" i="1"/>
  <c r="AM641" i="1"/>
  <c r="AL641" i="1"/>
  <c r="AK641" i="1"/>
  <c r="W641" i="1"/>
  <c r="AB641" i="1" s="1"/>
  <c r="U641" i="1"/>
  <c r="AM640" i="1"/>
  <c r="AL640" i="1"/>
  <c r="AK640" i="1"/>
  <c r="W640" i="1"/>
  <c r="AB640" i="1" s="1"/>
  <c r="U640" i="1"/>
  <c r="AM422" i="1"/>
  <c r="AL422" i="1"/>
  <c r="AK422" i="1"/>
  <c r="W422" i="1"/>
  <c r="AB422" i="1" s="1"/>
  <c r="U422" i="1"/>
  <c r="AM421" i="1"/>
  <c r="AL421" i="1"/>
  <c r="AK421" i="1"/>
  <c r="W421" i="1"/>
  <c r="AB421" i="1" s="1"/>
  <c r="U421" i="1"/>
  <c r="AM409" i="1"/>
  <c r="AL409" i="1"/>
  <c r="AK409" i="1"/>
  <c r="W409" i="1"/>
  <c r="AB409" i="1" s="1"/>
  <c r="U409" i="1"/>
  <c r="AM408" i="1"/>
  <c r="AL408" i="1"/>
  <c r="AK408" i="1"/>
  <c r="W408" i="1"/>
  <c r="AB408" i="1" s="1"/>
  <c r="U408" i="1"/>
  <c r="AM396" i="1"/>
  <c r="AL396" i="1"/>
  <c r="AK396" i="1"/>
  <c r="W396" i="1"/>
  <c r="AB396" i="1" s="1"/>
  <c r="U396" i="1"/>
  <c r="AM394" i="1"/>
  <c r="AL394" i="1"/>
  <c r="AK394" i="1"/>
  <c r="W394" i="1"/>
  <c r="AB394" i="1" s="1"/>
  <c r="U394" i="1"/>
  <c r="AM397" i="1"/>
  <c r="AL397" i="1"/>
  <c r="AK397" i="1"/>
  <c r="W397" i="1"/>
  <c r="AB397" i="1" s="1"/>
  <c r="U397" i="1"/>
  <c r="AM403" i="1"/>
  <c r="AL403" i="1"/>
  <c r="AK403" i="1"/>
  <c r="W403" i="1"/>
  <c r="AB403" i="1" s="1"/>
  <c r="U403" i="1"/>
  <c r="AM402" i="1"/>
  <c r="AL402" i="1"/>
  <c r="AK402" i="1"/>
  <c r="W402" i="1"/>
  <c r="AB402" i="1" s="1"/>
  <c r="U402" i="1"/>
  <c r="AM405" i="1"/>
  <c r="AL405" i="1"/>
  <c r="AK405" i="1"/>
  <c r="W405" i="1"/>
  <c r="AB405" i="1" s="1"/>
  <c r="U405" i="1"/>
  <c r="AM406" i="1"/>
  <c r="AL406" i="1"/>
  <c r="AK406" i="1"/>
  <c r="W406" i="1"/>
  <c r="AB406" i="1" s="1"/>
  <c r="U406" i="1"/>
  <c r="AM428" i="1"/>
  <c r="AL428" i="1"/>
  <c r="AK428" i="1"/>
  <c r="W428" i="1"/>
  <c r="AB428" i="1" s="1"/>
  <c r="U428" i="1"/>
  <c r="AM427" i="1"/>
  <c r="AL427" i="1"/>
  <c r="AK427" i="1"/>
  <c r="W427" i="1"/>
  <c r="AB427" i="1" s="1"/>
  <c r="U427" i="1"/>
  <c r="AM425" i="1"/>
  <c r="AL425" i="1"/>
  <c r="AK425" i="1"/>
  <c r="W425" i="1"/>
  <c r="AB425" i="1" s="1"/>
  <c r="U425" i="1"/>
  <c r="AM424" i="1"/>
  <c r="AL424" i="1"/>
  <c r="AK424" i="1"/>
  <c r="W424" i="1"/>
  <c r="AB424" i="1" s="1"/>
  <c r="U424" i="1"/>
  <c r="AM465" i="1"/>
  <c r="AL465" i="1"/>
  <c r="AK465" i="1"/>
  <c r="W465" i="1"/>
  <c r="AB465" i="1" s="1"/>
  <c r="U465" i="1"/>
  <c r="AM464" i="1"/>
  <c r="AL464" i="1"/>
  <c r="AK464" i="1"/>
  <c r="W464" i="1"/>
  <c r="AB464" i="1" s="1"/>
  <c r="U464" i="1"/>
  <c r="AM456" i="1"/>
  <c r="AL456" i="1"/>
  <c r="AK456" i="1"/>
  <c r="W456" i="1"/>
  <c r="AB456" i="1" s="1"/>
  <c r="U456" i="1"/>
  <c r="AM455" i="1"/>
  <c r="AL455" i="1"/>
  <c r="AK455" i="1"/>
  <c r="W455" i="1"/>
  <c r="AB455" i="1" s="1"/>
  <c r="U455" i="1"/>
  <c r="AM468" i="1"/>
  <c r="AL468" i="1"/>
  <c r="AK468" i="1"/>
  <c r="W468" i="1"/>
  <c r="AB468" i="1" s="1"/>
  <c r="U468" i="1"/>
  <c r="AM237" i="1"/>
  <c r="AL237" i="1"/>
  <c r="AK237" i="1"/>
  <c r="W237" i="1"/>
  <c r="AB237" i="1" s="1"/>
  <c r="U237" i="1"/>
  <c r="AM236" i="1"/>
  <c r="AL236" i="1"/>
  <c r="AK236" i="1"/>
  <c r="W236" i="1"/>
  <c r="AB236" i="1" s="1"/>
  <c r="U236" i="1"/>
  <c r="AM239" i="1"/>
  <c r="AL239" i="1"/>
  <c r="AK239" i="1"/>
  <c r="W239" i="1"/>
  <c r="AB239" i="1" s="1"/>
  <c r="U239" i="1"/>
  <c r="AM216" i="1"/>
  <c r="AL216" i="1"/>
  <c r="AK216" i="1"/>
  <c r="W216" i="1"/>
  <c r="AB216" i="1" s="1"/>
  <c r="U216" i="1"/>
  <c r="AM214" i="1"/>
  <c r="AL214" i="1"/>
  <c r="AK214" i="1"/>
  <c r="W214" i="1"/>
  <c r="AB214" i="1" s="1"/>
  <c r="U214" i="1"/>
  <c r="AM38" i="1"/>
  <c r="AL38" i="1"/>
  <c r="AK38" i="1"/>
  <c r="W38" i="1"/>
  <c r="AB38" i="1" s="1"/>
  <c r="U38" i="1"/>
  <c r="AM44" i="1"/>
  <c r="AL44" i="1"/>
  <c r="AK44" i="1"/>
  <c r="W44" i="1"/>
  <c r="AB44" i="1" s="1"/>
  <c r="U44" i="1"/>
  <c r="AM39" i="1"/>
  <c r="AL39" i="1"/>
  <c r="AK39" i="1"/>
  <c r="W39" i="1"/>
  <c r="AB39" i="1" s="1"/>
  <c r="U39" i="1"/>
  <c r="AM372" i="1"/>
  <c r="AL372" i="1"/>
  <c r="AK372" i="1"/>
  <c r="W372" i="1"/>
  <c r="AB372" i="1" s="1"/>
  <c r="U372" i="1"/>
  <c r="AM371" i="1"/>
  <c r="AL371" i="1"/>
  <c r="AK371" i="1"/>
  <c r="W371" i="1"/>
  <c r="AB371" i="1" s="1"/>
  <c r="U371" i="1"/>
  <c r="AM322" i="1"/>
  <c r="AL322" i="1"/>
  <c r="AK322" i="1"/>
  <c r="W322" i="1"/>
  <c r="AB322" i="1" s="1"/>
  <c r="U322" i="1"/>
  <c r="AM321" i="1"/>
  <c r="AL321" i="1"/>
  <c r="AK321" i="1"/>
  <c r="W321" i="1"/>
  <c r="AB321" i="1" s="1"/>
  <c r="U321" i="1"/>
  <c r="AM307" i="1"/>
  <c r="AL307" i="1"/>
  <c r="AK307" i="1"/>
  <c r="W307" i="1"/>
  <c r="AB307" i="1" s="1"/>
  <c r="U307" i="1"/>
  <c r="AM306" i="1"/>
  <c r="AL306" i="1"/>
  <c r="AK306" i="1"/>
  <c r="W306" i="1"/>
  <c r="AB306" i="1" s="1"/>
  <c r="U306" i="1"/>
  <c r="AM301" i="1"/>
  <c r="AL301" i="1"/>
  <c r="AK301" i="1"/>
  <c r="W301" i="1"/>
  <c r="AB301" i="1" s="1"/>
  <c r="U301" i="1"/>
  <c r="AM300" i="1"/>
  <c r="AL300" i="1"/>
  <c r="AK300" i="1"/>
  <c r="W300" i="1"/>
  <c r="AB300" i="1" s="1"/>
  <c r="U300" i="1"/>
  <c r="AM318" i="1"/>
  <c r="AL318" i="1"/>
  <c r="AK318" i="1"/>
  <c r="W318" i="1"/>
  <c r="AB318" i="1" s="1"/>
  <c r="U318" i="1"/>
  <c r="AM319" i="1"/>
  <c r="AL319" i="1"/>
  <c r="AK319" i="1"/>
  <c r="W319" i="1"/>
  <c r="AB319" i="1" s="1"/>
  <c r="U319" i="1"/>
  <c r="AM608" i="1"/>
  <c r="AL608" i="1"/>
  <c r="AK608" i="1"/>
  <c r="W608" i="1"/>
  <c r="AB608" i="1" s="1"/>
  <c r="U608" i="1"/>
  <c r="AM467" i="1"/>
  <c r="AL467" i="1"/>
  <c r="AK467" i="1"/>
  <c r="W467" i="1"/>
  <c r="AB467" i="1" s="1"/>
  <c r="U467" i="1"/>
  <c r="AM94" i="1"/>
  <c r="AL94" i="1"/>
  <c r="AK94" i="1"/>
  <c r="W94" i="1"/>
  <c r="AB94" i="1" s="1"/>
  <c r="U94" i="1"/>
  <c r="AM99" i="1"/>
  <c r="AL99" i="1"/>
  <c r="AK99" i="1"/>
  <c r="W99" i="1"/>
  <c r="AB99" i="1" s="1"/>
  <c r="U99" i="1"/>
  <c r="AM96" i="1"/>
  <c r="AL96" i="1"/>
  <c r="AK96" i="1"/>
  <c r="W96" i="1"/>
  <c r="AB96" i="1" s="1"/>
  <c r="U96" i="1"/>
  <c r="AM87" i="1"/>
  <c r="AL87" i="1"/>
  <c r="AK87" i="1"/>
  <c r="W87" i="1"/>
  <c r="AB87" i="1" s="1"/>
  <c r="U87" i="1"/>
  <c r="AM79" i="1"/>
  <c r="AL79" i="1"/>
  <c r="AK79" i="1"/>
  <c r="W79" i="1"/>
  <c r="AB79" i="1" s="1"/>
  <c r="U79" i="1"/>
  <c r="AM84" i="1"/>
  <c r="AL84" i="1"/>
  <c r="AK84" i="1"/>
  <c r="W84" i="1"/>
  <c r="AB84" i="1" s="1"/>
  <c r="U84" i="1"/>
  <c r="AM81" i="1"/>
  <c r="AL81" i="1"/>
  <c r="AK81" i="1"/>
  <c r="W81" i="1"/>
  <c r="AB81" i="1" s="1"/>
  <c r="U81" i="1"/>
  <c r="AM65" i="1"/>
  <c r="AL65" i="1"/>
  <c r="AK65" i="1"/>
  <c r="W65" i="1"/>
  <c r="AB65" i="1" s="1"/>
  <c r="U65" i="1"/>
  <c r="AM73" i="1"/>
  <c r="AL73" i="1"/>
  <c r="AK73" i="1"/>
  <c r="W73" i="1"/>
  <c r="AB73" i="1" s="1"/>
  <c r="U73" i="1"/>
  <c r="AM70" i="1"/>
  <c r="AL70" i="1"/>
  <c r="AK70" i="1"/>
  <c r="W70" i="1"/>
  <c r="AB70" i="1" s="1"/>
  <c r="U70" i="1"/>
  <c r="AM67" i="1"/>
  <c r="AL67" i="1"/>
  <c r="AK67" i="1"/>
  <c r="W67" i="1"/>
  <c r="AB67" i="1" s="1"/>
  <c r="U67" i="1"/>
  <c r="AM170" i="1"/>
  <c r="AL170" i="1"/>
  <c r="AK170" i="1"/>
  <c r="W170" i="1"/>
  <c r="AB170" i="1" s="1"/>
  <c r="U170" i="1"/>
  <c r="AM169" i="1"/>
  <c r="AL169" i="1"/>
  <c r="AK169" i="1"/>
  <c r="W169" i="1"/>
  <c r="AB169" i="1" s="1"/>
  <c r="U169" i="1"/>
  <c r="AM168" i="1"/>
  <c r="AL168" i="1"/>
  <c r="AK168" i="1"/>
  <c r="W168" i="1"/>
  <c r="AB168" i="1" s="1"/>
  <c r="U168" i="1"/>
  <c r="AM166" i="1"/>
  <c r="AL166" i="1"/>
  <c r="AK166" i="1"/>
  <c r="W166" i="1"/>
  <c r="AB166" i="1" s="1"/>
  <c r="U166" i="1"/>
  <c r="AM727" i="1"/>
  <c r="AL727" i="1"/>
  <c r="AK727" i="1"/>
  <c r="W727" i="1"/>
  <c r="AB727" i="1" s="1"/>
  <c r="U727" i="1"/>
  <c r="AM726" i="1"/>
  <c r="AL726" i="1"/>
  <c r="AK726" i="1"/>
  <c r="W726" i="1"/>
  <c r="AB726" i="1" s="1"/>
  <c r="U726" i="1"/>
  <c r="AM728" i="1"/>
  <c r="AL728" i="1"/>
  <c r="AK728" i="1"/>
  <c r="W728" i="1"/>
  <c r="AB728" i="1" s="1"/>
  <c r="U728" i="1"/>
  <c r="AM729" i="1"/>
  <c r="AL729" i="1"/>
  <c r="AK729" i="1"/>
  <c r="W729" i="1"/>
  <c r="AB729" i="1" s="1"/>
  <c r="U729" i="1"/>
  <c r="AM686" i="1"/>
  <c r="AL686" i="1"/>
  <c r="AK686" i="1"/>
  <c r="W686" i="1"/>
  <c r="AB686" i="1" s="1"/>
  <c r="U686" i="1"/>
  <c r="AM687" i="1"/>
  <c r="AL687" i="1"/>
  <c r="AK687" i="1"/>
  <c r="W687" i="1"/>
  <c r="AB687" i="1" s="1"/>
  <c r="U687" i="1"/>
  <c r="AM688" i="1"/>
  <c r="AL688" i="1"/>
  <c r="AK688" i="1"/>
  <c r="W688" i="1"/>
  <c r="AB688" i="1" s="1"/>
  <c r="U688" i="1"/>
  <c r="AM259" i="1"/>
  <c r="AL259" i="1"/>
  <c r="AK259" i="1"/>
  <c r="W259" i="1"/>
  <c r="AB259" i="1" s="1"/>
  <c r="U259" i="1"/>
  <c r="AM255" i="1"/>
  <c r="AL255" i="1"/>
  <c r="AK255" i="1"/>
  <c r="W255" i="1"/>
  <c r="AB255" i="1" s="1"/>
  <c r="U255" i="1"/>
  <c r="AM659" i="1"/>
  <c r="AL659" i="1"/>
  <c r="AK659" i="1"/>
  <c r="W659" i="1"/>
  <c r="AB659" i="1" s="1"/>
  <c r="U659" i="1"/>
  <c r="AM658" i="1"/>
  <c r="AL658" i="1"/>
  <c r="AK658" i="1"/>
  <c r="W658" i="1"/>
  <c r="AB658" i="1" s="1"/>
  <c r="U658" i="1"/>
  <c r="AM240" i="1"/>
  <c r="AL240" i="1"/>
  <c r="AK240" i="1"/>
  <c r="W240" i="1"/>
  <c r="AB240" i="1" s="1"/>
  <c r="U240" i="1"/>
  <c r="AM238" i="1"/>
  <c r="AL238" i="1"/>
  <c r="AK238" i="1"/>
  <c r="W238" i="1"/>
  <c r="AB238" i="1" s="1"/>
  <c r="U238" i="1"/>
  <c r="AM241" i="1"/>
  <c r="AL241" i="1"/>
  <c r="AK241" i="1"/>
  <c r="W241" i="1"/>
  <c r="AB241" i="1" s="1"/>
  <c r="U241" i="1"/>
  <c r="AM242" i="1"/>
  <c r="AL242" i="1"/>
  <c r="AK242" i="1"/>
  <c r="W242" i="1"/>
  <c r="AB242" i="1" s="1"/>
  <c r="U242" i="1"/>
  <c r="AM540" i="1"/>
  <c r="AL540" i="1"/>
  <c r="AK540" i="1"/>
  <c r="W540" i="1"/>
  <c r="AB540" i="1" s="1"/>
  <c r="U540" i="1"/>
  <c r="AM529" i="1"/>
  <c r="AL529" i="1"/>
  <c r="AK529" i="1"/>
  <c r="W529" i="1"/>
  <c r="AB529" i="1" s="1"/>
  <c r="U529" i="1"/>
  <c r="AM526" i="1"/>
  <c r="AL526" i="1"/>
  <c r="AK526" i="1"/>
  <c r="W526" i="1"/>
  <c r="AB526" i="1" s="1"/>
  <c r="U526" i="1"/>
  <c r="AM531" i="1"/>
  <c r="AL531" i="1"/>
  <c r="AK531" i="1"/>
  <c r="W531" i="1"/>
  <c r="AB531" i="1" s="1"/>
  <c r="U531" i="1"/>
  <c r="AM525" i="1"/>
  <c r="AL525" i="1"/>
  <c r="AK525" i="1"/>
  <c r="W525" i="1"/>
  <c r="AB525" i="1" s="1"/>
  <c r="U525" i="1"/>
  <c r="AM528" i="1"/>
  <c r="AL528" i="1"/>
  <c r="AK528" i="1"/>
  <c r="W528" i="1"/>
  <c r="AB528" i="1" s="1"/>
  <c r="U528" i="1"/>
  <c r="AM802" i="1"/>
  <c r="AL802" i="1"/>
  <c r="AK802" i="1"/>
  <c r="W802" i="1"/>
  <c r="AB802" i="1" s="1"/>
  <c r="U802" i="1"/>
  <c r="AM801" i="1"/>
  <c r="AL801" i="1"/>
  <c r="AK801" i="1"/>
  <c r="W801" i="1"/>
  <c r="AB801" i="1" s="1"/>
  <c r="U801" i="1"/>
  <c r="AM805" i="1"/>
  <c r="AL805" i="1"/>
  <c r="AK805" i="1"/>
  <c r="W805" i="1"/>
  <c r="AB805" i="1" s="1"/>
  <c r="U805" i="1"/>
  <c r="AM804" i="1"/>
  <c r="AL804" i="1"/>
  <c r="AK804" i="1"/>
  <c r="W804" i="1"/>
  <c r="AB804" i="1" s="1"/>
  <c r="U804" i="1"/>
  <c r="AM653" i="1"/>
  <c r="AL653" i="1"/>
  <c r="AK653" i="1"/>
  <c r="W653" i="1"/>
  <c r="AB653" i="1" s="1"/>
  <c r="U653" i="1"/>
  <c r="AM652" i="1"/>
  <c r="AL652" i="1"/>
  <c r="AK652" i="1"/>
  <c r="W652" i="1"/>
  <c r="AB652" i="1" s="1"/>
  <c r="U652" i="1"/>
  <c r="AM650" i="1"/>
  <c r="AL650" i="1"/>
  <c r="AK650" i="1"/>
  <c r="W650" i="1"/>
  <c r="AB650" i="1" s="1"/>
  <c r="U650" i="1"/>
  <c r="AM649" i="1"/>
  <c r="AL649" i="1"/>
  <c r="AK649" i="1"/>
  <c r="W649" i="1"/>
  <c r="AB649" i="1" s="1"/>
  <c r="U649" i="1"/>
  <c r="AM434" i="1"/>
  <c r="AL434" i="1"/>
  <c r="AK434" i="1"/>
  <c r="W434" i="1"/>
  <c r="AB434" i="1" s="1"/>
  <c r="U434" i="1"/>
  <c r="AM433" i="1"/>
  <c r="AL433" i="1"/>
  <c r="AK433" i="1"/>
  <c r="W433" i="1"/>
  <c r="AB433" i="1" s="1"/>
  <c r="U433" i="1"/>
  <c r="AM325" i="1"/>
  <c r="AL325" i="1"/>
  <c r="AK325" i="1"/>
  <c r="W325" i="1"/>
  <c r="AB325" i="1" s="1"/>
  <c r="U325" i="1"/>
  <c r="AM324" i="1"/>
  <c r="AL324" i="1"/>
  <c r="AK324" i="1"/>
  <c r="W324" i="1"/>
  <c r="AB324" i="1" s="1"/>
  <c r="U324" i="1"/>
  <c r="AM315" i="1"/>
  <c r="AL315" i="1"/>
  <c r="AK315" i="1"/>
  <c r="W315" i="1"/>
  <c r="AB315" i="1" s="1"/>
  <c r="U315" i="1"/>
  <c r="AM316" i="1"/>
  <c r="AL316" i="1"/>
  <c r="AK316" i="1"/>
  <c r="W316" i="1"/>
  <c r="AB316" i="1" s="1"/>
  <c r="U316" i="1"/>
  <c r="AM761" i="1"/>
  <c r="AL761" i="1"/>
  <c r="AK761" i="1"/>
  <c r="W761" i="1"/>
  <c r="AB761" i="1" s="1"/>
  <c r="U761" i="1"/>
  <c r="AM555" i="1"/>
  <c r="AL555" i="1"/>
  <c r="AK555" i="1"/>
  <c r="W555" i="1"/>
  <c r="AB555" i="1" s="1"/>
  <c r="U555" i="1"/>
  <c r="AM554" i="1"/>
  <c r="AL554" i="1"/>
  <c r="AK554" i="1"/>
  <c r="W554" i="1"/>
  <c r="AB554" i="1" s="1"/>
  <c r="U554" i="1"/>
  <c r="AM556" i="1"/>
  <c r="AL556" i="1"/>
  <c r="AK556" i="1"/>
  <c r="W556" i="1"/>
  <c r="AB556" i="1" s="1"/>
  <c r="U556" i="1"/>
  <c r="AM557" i="1"/>
  <c r="AL557" i="1"/>
  <c r="AK557" i="1"/>
  <c r="W557" i="1"/>
  <c r="AB557" i="1" s="1"/>
  <c r="U557" i="1"/>
  <c r="AM212" i="1"/>
  <c r="AL212" i="1"/>
  <c r="AK212" i="1"/>
  <c r="W212" i="1"/>
  <c r="AB212" i="1" s="1"/>
  <c r="U212" i="1"/>
  <c r="AM210" i="1"/>
  <c r="AL210" i="1"/>
  <c r="AK210" i="1"/>
  <c r="W210" i="1"/>
  <c r="AB210" i="1" s="1"/>
  <c r="U210" i="1"/>
  <c r="AM209" i="1"/>
  <c r="AL209" i="1"/>
  <c r="AK209" i="1"/>
  <c r="W209" i="1"/>
  <c r="AB209" i="1" s="1"/>
  <c r="U209" i="1"/>
  <c r="AM218" i="1"/>
  <c r="AL218" i="1"/>
  <c r="AK218" i="1"/>
  <c r="W218" i="1"/>
  <c r="AB218" i="1" s="1"/>
  <c r="U218" i="1"/>
  <c r="AM221" i="1"/>
  <c r="AL221" i="1"/>
  <c r="AK221" i="1"/>
  <c r="W221" i="1"/>
  <c r="AB221" i="1" s="1"/>
  <c r="U221" i="1"/>
  <c r="AM215" i="1"/>
  <c r="AL215" i="1"/>
  <c r="AK215" i="1"/>
  <c r="W215" i="1"/>
  <c r="AB215" i="1" s="1"/>
  <c r="U215" i="1"/>
  <c r="AM744" i="1"/>
  <c r="AL744" i="1"/>
  <c r="AK744" i="1"/>
  <c r="W744" i="1"/>
  <c r="AB744" i="1" s="1"/>
  <c r="U744" i="1"/>
  <c r="AM743" i="1"/>
  <c r="AL743" i="1"/>
  <c r="AK743" i="1"/>
  <c r="W743" i="1"/>
  <c r="AB743" i="1" s="1"/>
  <c r="U743" i="1"/>
  <c r="AM742" i="1"/>
  <c r="AL742" i="1"/>
  <c r="AK742" i="1"/>
  <c r="W742" i="1"/>
  <c r="AB742" i="1" s="1"/>
  <c r="U742" i="1"/>
  <c r="AM745" i="1"/>
  <c r="AL745" i="1"/>
  <c r="AK745" i="1"/>
  <c r="W745" i="1"/>
  <c r="AB745" i="1" s="1"/>
  <c r="U745" i="1"/>
  <c r="AM746" i="1"/>
  <c r="AL746" i="1"/>
  <c r="AK746" i="1"/>
  <c r="W746" i="1"/>
  <c r="AB746" i="1" s="1"/>
  <c r="U746" i="1"/>
  <c r="AM747" i="1"/>
  <c r="AL747" i="1"/>
  <c r="AK747" i="1"/>
  <c r="W747" i="1"/>
  <c r="AB747" i="1" s="1"/>
  <c r="U747" i="1"/>
  <c r="AM634" i="1"/>
  <c r="AL634" i="1"/>
  <c r="AK634" i="1"/>
  <c r="W634" i="1"/>
  <c r="AB634" i="1" s="1"/>
  <c r="U634" i="1"/>
  <c r="AM635" i="1"/>
  <c r="AL635" i="1"/>
  <c r="AK635" i="1"/>
  <c r="W635" i="1"/>
  <c r="AB635" i="1" s="1"/>
  <c r="U635" i="1"/>
  <c r="AM760" i="1"/>
  <c r="AL760" i="1"/>
  <c r="AK760" i="1"/>
  <c r="W760" i="1"/>
  <c r="AB760" i="1" s="1"/>
  <c r="U760" i="1"/>
  <c r="AM436" i="1"/>
  <c r="AL436" i="1"/>
  <c r="AK436" i="1"/>
  <c r="W436" i="1"/>
  <c r="AB436" i="1" s="1"/>
  <c r="U436" i="1"/>
  <c r="AM714" i="1"/>
  <c r="AL714" i="1"/>
  <c r="AK714" i="1"/>
  <c r="W714" i="1"/>
  <c r="AB714" i="1" s="1"/>
  <c r="U714" i="1"/>
  <c r="AM787" i="1"/>
  <c r="AL787" i="1"/>
  <c r="AK787" i="1"/>
  <c r="W787" i="1"/>
  <c r="AB787" i="1" s="1"/>
  <c r="U787" i="1"/>
  <c r="AM786" i="1"/>
  <c r="AL786" i="1"/>
  <c r="AK786" i="1"/>
  <c r="W786" i="1"/>
  <c r="AB786" i="1" s="1"/>
  <c r="U786" i="1"/>
  <c r="AM823" i="1"/>
  <c r="AL823" i="1"/>
  <c r="AK823" i="1"/>
  <c r="W823" i="1"/>
  <c r="AB823" i="1" s="1"/>
  <c r="U823" i="1"/>
  <c r="AM822" i="1"/>
  <c r="AL822" i="1"/>
  <c r="AK822" i="1"/>
  <c r="W822" i="1"/>
  <c r="AB822" i="1" s="1"/>
  <c r="U822" i="1"/>
  <c r="AM814" i="1"/>
  <c r="AL814" i="1"/>
  <c r="AK814" i="1"/>
  <c r="W814" i="1"/>
  <c r="AB814" i="1" s="1"/>
  <c r="U814" i="1"/>
  <c r="AM813" i="1"/>
  <c r="AL813" i="1"/>
  <c r="AK813" i="1"/>
  <c r="W813" i="1"/>
  <c r="AB813" i="1" s="1"/>
  <c r="U813" i="1"/>
  <c r="AM707" i="1"/>
  <c r="AL707" i="1"/>
  <c r="AK707" i="1"/>
  <c r="W707" i="1"/>
  <c r="AB707" i="1" s="1"/>
  <c r="U707" i="1"/>
  <c r="AM700" i="1"/>
  <c r="AL700" i="1"/>
  <c r="AK700" i="1"/>
  <c r="W700" i="1"/>
  <c r="AB700" i="1" s="1"/>
  <c r="U700" i="1"/>
  <c r="AM701" i="1"/>
  <c r="AL701" i="1"/>
  <c r="AK701" i="1"/>
  <c r="W701" i="1"/>
  <c r="AB701" i="1" s="1"/>
  <c r="U701" i="1"/>
  <c r="AM702" i="1"/>
  <c r="AL702" i="1"/>
  <c r="AK702" i="1"/>
  <c r="W702" i="1"/>
  <c r="AB702" i="1" s="1"/>
  <c r="U702" i="1"/>
  <c r="AM665" i="1"/>
  <c r="AL665" i="1"/>
  <c r="AK665" i="1"/>
  <c r="W665" i="1"/>
  <c r="AB665" i="1" s="1"/>
  <c r="U665" i="1"/>
  <c r="AM664" i="1"/>
  <c r="AL664" i="1"/>
  <c r="AK664" i="1"/>
  <c r="W664" i="1"/>
  <c r="AB664" i="1" s="1"/>
  <c r="U664" i="1"/>
  <c r="AM644" i="1"/>
  <c r="AL644" i="1"/>
  <c r="AK644" i="1"/>
  <c r="W644" i="1"/>
  <c r="AB644" i="1" s="1"/>
  <c r="U644" i="1"/>
  <c r="AM643" i="1"/>
  <c r="AL643" i="1"/>
  <c r="AK643" i="1"/>
  <c r="W643" i="1"/>
  <c r="AB643" i="1" s="1"/>
  <c r="U643" i="1"/>
  <c r="AM355" i="1"/>
  <c r="AL355" i="1"/>
  <c r="AK355" i="1"/>
  <c r="W355" i="1"/>
  <c r="AB355" i="1" s="1"/>
  <c r="U355" i="1"/>
  <c r="AM354" i="1"/>
  <c r="AL354" i="1"/>
  <c r="AK354" i="1"/>
  <c r="W354" i="1"/>
  <c r="AB354" i="1" s="1"/>
  <c r="U354" i="1"/>
  <c r="AM352" i="1"/>
  <c r="AL352" i="1"/>
  <c r="AK352" i="1"/>
  <c r="W352" i="1"/>
  <c r="AB352" i="1" s="1"/>
  <c r="U352" i="1"/>
  <c r="AM351" i="1"/>
  <c r="AL351" i="1"/>
  <c r="AK351" i="1"/>
  <c r="W351" i="1"/>
  <c r="AB351" i="1" s="1"/>
  <c r="U351" i="1"/>
  <c r="AM346" i="1"/>
  <c r="AL346" i="1"/>
  <c r="AK346" i="1"/>
  <c r="W346" i="1"/>
  <c r="AB346" i="1" s="1"/>
  <c r="U346" i="1"/>
  <c r="AM345" i="1"/>
  <c r="AL345" i="1"/>
  <c r="AK345" i="1"/>
  <c r="W345" i="1"/>
  <c r="AB345" i="1" s="1"/>
  <c r="U345" i="1"/>
  <c r="AM340" i="1"/>
  <c r="AL340" i="1"/>
  <c r="AK340" i="1"/>
  <c r="W340" i="1"/>
  <c r="AB340" i="1" s="1"/>
  <c r="U340" i="1"/>
  <c r="AM339" i="1"/>
  <c r="AL339" i="1"/>
  <c r="AK339" i="1"/>
  <c r="W339" i="1"/>
  <c r="AB339" i="1" s="1"/>
  <c r="U339" i="1"/>
  <c r="AM328" i="1"/>
  <c r="AL328" i="1"/>
  <c r="AK328" i="1"/>
  <c r="W328" i="1"/>
  <c r="AB328" i="1" s="1"/>
  <c r="U328" i="1"/>
  <c r="AM327" i="1"/>
  <c r="AL327" i="1"/>
  <c r="AK327" i="1"/>
  <c r="W327" i="1"/>
  <c r="AB327" i="1" s="1"/>
  <c r="U327" i="1"/>
  <c r="AM295" i="1"/>
  <c r="AL295" i="1"/>
  <c r="AK295" i="1"/>
  <c r="W295" i="1"/>
  <c r="AB295" i="1" s="1"/>
  <c r="U295" i="1"/>
  <c r="AM294" i="1"/>
  <c r="AL294" i="1"/>
  <c r="AK294" i="1"/>
  <c r="W294" i="1"/>
  <c r="AB294" i="1" s="1"/>
  <c r="U294" i="1"/>
  <c r="AM796" i="1"/>
  <c r="AL796" i="1"/>
  <c r="AK796" i="1"/>
  <c r="W796" i="1"/>
  <c r="AB796" i="1" s="1"/>
  <c r="U796" i="1"/>
  <c r="AM795" i="1"/>
  <c r="AL795" i="1"/>
  <c r="AK795" i="1"/>
  <c r="W795" i="1"/>
  <c r="AB795" i="1" s="1"/>
  <c r="U795" i="1"/>
  <c r="AM304" i="1"/>
  <c r="AL304" i="1"/>
  <c r="AK304" i="1"/>
  <c r="W304" i="1"/>
  <c r="AB304" i="1" s="1"/>
  <c r="U304" i="1"/>
  <c r="AM303" i="1"/>
  <c r="AL303" i="1"/>
  <c r="AK303" i="1"/>
  <c r="W303" i="1"/>
  <c r="AB303" i="1" s="1"/>
  <c r="U303" i="1"/>
  <c r="AM832" i="1"/>
  <c r="AL832" i="1"/>
  <c r="AK832" i="1"/>
  <c r="AM831" i="1"/>
  <c r="AL831" i="1"/>
  <c r="AK831" i="1"/>
  <c r="AM829" i="1"/>
  <c r="AL829" i="1"/>
  <c r="AK829" i="1"/>
  <c r="AM828" i="1"/>
  <c r="AL828" i="1"/>
  <c r="AK828" i="1"/>
  <c r="AM826" i="1"/>
  <c r="AL826" i="1"/>
  <c r="AK826" i="1"/>
  <c r="AM825" i="1"/>
  <c r="AL825" i="1"/>
  <c r="AK825" i="1"/>
  <c r="AM820" i="1"/>
  <c r="AL820" i="1"/>
  <c r="AK820" i="1"/>
  <c r="AM819" i="1"/>
  <c r="AL819" i="1"/>
  <c r="AK819" i="1"/>
  <c r="AM808" i="1"/>
  <c r="AL808" i="1"/>
  <c r="AK808" i="1"/>
  <c r="AM807" i="1"/>
  <c r="AL807" i="1"/>
  <c r="AK807" i="1"/>
  <c r="AM811" i="1"/>
  <c r="AL811" i="1"/>
  <c r="AK811" i="1"/>
  <c r="AM810" i="1"/>
  <c r="AL810" i="1"/>
  <c r="AK810" i="1"/>
  <c r="AM767" i="1"/>
  <c r="AL767" i="1"/>
  <c r="AK767" i="1"/>
  <c r="AM766" i="1"/>
  <c r="AL766" i="1"/>
  <c r="AK766" i="1"/>
  <c r="AM799" i="1"/>
  <c r="AL799" i="1"/>
  <c r="AK799" i="1"/>
  <c r="AM798" i="1"/>
  <c r="AL798" i="1"/>
  <c r="AK798" i="1"/>
  <c r="AM790" i="1"/>
  <c r="AL790" i="1"/>
  <c r="AK790" i="1"/>
  <c r="AM789" i="1"/>
  <c r="AL789" i="1"/>
  <c r="AK789" i="1"/>
  <c r="AM776" i="1"/>
  <c r="AL776" i="1"/>
  <c r="AK776" i="1"/>
  <c r="AM775" i="1"/>
  <c r="AL775" i="1"/>
  <c r="AK775" i="1"/>
  <c r="AM773" i="1"/>
  <c r="AL773" i="1"/>
  <c r="AK773" i="1"/>
  <c r="AM772" i="1"/>
  <c r="AL772" i="1"/>
  <c r="AK772" i="1"/>
  <c r="AM770" i="1"/>
  <c r="AL770" i="1"/>
  <c r="AK770" i="1"/>
  <c r="AM769" i="1"/>
  <c r="AL769" i="1"/>
  <c r="AK769" i="1"/>
  <c r="AM764" i="1"/>
  <c r="AL764" i="1"/>
  <c r="AK764" i="1"/>
  <c r="AM763" i="1"/>
  <c r="AL763" i="1"/>
  <c r="AK763" i="1"/>
  <c r="AM704" i="1"/>
  <c r="AL704" i="1"/>
  <c r="AK704" i="1"/>
  <c r="AM708" i="1"/>
  <c r="AL708" i="1"/>
  <c r="AK708" i="1"/>
  <c r="AM706" i="1"/>
  <c r="AL706" i="1"/>
  <c r="AK706" i="1"/>
  <c r="AM817" i="1"/>
  <c r="AL817" i="1"/>
  <c r="AK817" i="1"/>
  <c r="AM816" i="1"/>
  <c r="AL816" i="1"/>
  <c r="AK816" i="1"/>
  <c r="AM668" i="1"/>
  <c r="AL668" i="1"/>
  <c r="AK668" i="1"/>
  <c r="AM667" i="1"/>
  <c r="AL667" i="1"/>
  <c r="AK667" i="1"/>
  <c r="AM662" i="1"/>
  <c r="AL662" i="1"/>
  <c r="AK662" i="1"/>
  <c r="AM661" i="1"/>
  <c r="AL661" i="1"/>
  <c r="AK661" i="1"/>
  <c r="AM656" i="1"/>
  <c r="AL656" i="1"/>
  <c r="AK656" i="1"/>
  <c r="AM655" i="1"/>
  <c r="AL655" i="1"/>
  <c r="AK655" i="1"/>
  <c r="AM623" i="1"/>
  <c r="AL623" i="1"/>
  <c r="AK623" i="1"/>
  <c r="AM622" i="1"/>
  <c r="AL622" i="1"/>
  <c r="AK622" i="1"/>
  <c r="AM647" i="1"/>
  <c r="AL647" i="1"/>
  <c r="AK647" i="1"/>
  <c r="AM646" i="1"/>
  <c r="AL646" i="1"/>
  <c r="AK646" i="1"/>
  <c r="AM638" i="1"/>
  <c r="AL638" i="1"/>
  <c r="AK638" i="1"/>
  <c r="AM637" i="1"/>
  <c r="AL637" i="1"/>
  <c r="AK637" i="1"/>
  <c r="AM632" i="1"/>
  <c r="AL632" i="1"/>
  <c r="AK632" i="1"/>
  <c r="AM631" i="1"/>
  <c r="AL631" i="1"/>
  <c r="AK631" i="1"/>
  <c r="AM629" i="1"/>
  <c r="AL629" i="1"/>
  <c r="AK629" i="1"/>
  <c r="AM628" i="1"/>
  <c r="AL628" i="1"/>
  <c r="AK628" i="1"/>
  <c r="AM626" i="1"/>
  <c r="AL626" i="1"/>
  <c r="AK626" i="1"/>
  <c r="AM625" i="1"/>
  <c r="AL625" i="1"/>
  <c r="AK625" i="1"/>
  <c r="AM620" i="1"/>
  <c r="AL620" i="1"/>
  <c r="AK620" i="1"/>
  <c r="AM619" i="1"/>
  <c r="AL619" i="1"/>
  <c r="AK619" i="1"/>
  <c r="AM431" i="1"/>
  <c r="AL431" i="1"/>
  <c r="AK431" i="1"/>
  <c r="AM430" i="1"/>
  <c r="AL430" i="1"/>
  <c r="AK430" i="1"/>
  <c r="AM366" i="1"/>
  <c r="AL366" i="1"/>
  <c r="AK366" i="1"/>
  <c r="AM365" i="1"/>
  <c r="AL365" i="1"/>
  <c r="AK365" i="1"/>
  <c r="AM349" i="1"/>
  <c r="AL349" i="1"/>
  <c r="AK349" i="1"/>
  <c r="AM348" i="1"/>
  <c r="AL348" i="1"/>
  <c r="AK348" i="1"/>
  <c r="AM343" i="1"/>
  <c r="AL343" i="1"/>
  <c r="AK343" i="1"/>
  <c r="AM342" i="1"/>
  <c r="AL342" i="1"/>
  <c r="AK342" i="1"/>
  <c r="AM337" i="1"/>
  <c r="AL337" i="1"/>
  <c r="AK337" i="1"/>
  <c r="AM336" i="1"/>
  <c r="AL336" i="1"/>
  <c r="AK336" i="1"/>
  <c r="AM334" i="1"/>
  <c r="AL334" i="1"/>
  <c r="AK334" i="1"/>
  <c r="AM333" i="1"/>
  <c r="AL333" i="1"/>
  <c r="AK333" i="1"/>
  <c r="AM331" i="1"/>
  <c r="AL331" i="1"/>
  <c r="AK331" i="1"/>
  <c r="AM330" i="1"/>
  <c r="AL330" i="1"/>
  <c r="AK330" i="1"/>
  <c r="AM283" i="1"/>
  <c r="AL283" i="1"/>
  <c r="AK283" i="1"/>
  <c r="AM282" i="1"/>
  <c r="AL282" i="1"/>
  <c r="AK282" i="1"/>
  <c r="AM313" i="1"/>
  <c r="AL313" i="1"/>
  <c r="AK313" i="1"/>
  <c r="AM312" i="1"/>
  <c r="AL312" i="1"/>
  <c r="AK312" i="1"/>
  <c r="AM298" i="1"/>
  <c r="AL298" i="1"/>
  <c r="AK298" i="1"/>
  <c r="AM297" i="1"/>
  <c r="AL297" i="1"/>
  <c r="AK297" i="1"/>
  <c r="AM292" i="1"/>
  <c r="AL292" i="1"/>
  <c r="AK292" i="1"/>
  <c r="AM291" i="1"/>
  <c r="AL291" i="1"/>
  <c r="AK291" i="1"/>
  <c r="AM289" i="1"/>
  <c r="AL289" i="1"/>
  <c r="AK289" i="1"/>
  <c r="AM288" i="1"/>
  <c r="AL288" i="1"/>
  <c r="AK288" i="1"/>
  <c r="AM286" i="1"/>
  <c r="AL286" i="1"/>
  <c r="AK286" i="1"/>
  <c r="AM285" i="1"/>
  <c r="AL285" i="1"/>
  <c r="AK285" i="1"/>
  <c r="AM280" i="1"/>
  <c r="AL280" i="1"/>
  <c r="AK280" i="1"/>
  <c r="AM279" i="1"/>
  <c r="AL279" i="1"/>
  <c r="AK279" i="1"/>
  <c r="AC18" i="1"/>
  <c r="AG16" i="1"/>
  <c r="N15" i="1"/>
  <c r="M13" i="1"/>
  <c r="S11" i="1"/>
  <c r="S18" i="1" s="1"/>
  <c r="AM7" i="1"/>
  <c r="AL7" i="1"/>
  <c r="AK7" i="1"/>
  <c r="AM6" i="1"/>
  <c r="AL6" i="1"/>
  <c r="AK6" i="1"/>
  <c r="AM5" i="1"/>
  <c r="AL5" i="1"/>
  <c r="AK5" i="1"/>
  <c r="AM4" i="1"/>
  <c r="AL4" i="1"/>
  <c r="AK4" i="1"/>
  <c r="AM3" i="1"/>
  <c r="AL3" i="1"/>
  <c r="AK3" i="1"/>
  <c r="AM2" i="1"/>
  <c r="AL2" i="1"/>
  <c r="AK2" i="1"/>
  <c r="AM1" i="1"/>
  <c r="AL1" i="1"/>
  <c r="AK1" i="1"/>
  <c r="W826" i="1"/>
  <c r="AB826" i="1" s="1"/>
  <c r="U826" i="1"/>
  <c r="W825" i="1"/>
  <c r="AB825" i="1" s="1"/>
  <c r="U825" i="1"/>
  <c r="W820" i="1"/>
  <c r="AB820" i="1" s="1"/>
  <c r="U820" i="1"/>
  <c r="W819" i="1"/>
  <c r="AB819" i="1" s="1"/>
  <c r="U819" i="1"/>
  <c r="W811" i="1"/>
  <c r="AB811" i="1" s="1"/>
  <c r="U811" i="1"/>
  <c r="W810" i="1"/>
  <c r="AB810" i="1" s="1"/>
  <c r="U810" i="1"/>
  <c r="W773" i="1"/>
  <c r="AB773" i="1" s="1"/>
  <c r="U773" i="1"/>
  <c r="W772" i="1"/>
  <c r="AB772" i="1" s="1"/>
  <c r="U772" i="1"/>
  <c r="W829" i="1"/>
  <c r="AB829" i="1" s="1"/>
  <c r="U829" i="1"/>
  <c r="W808" i="1"/>
  <c r="AB808" i="1" s="1"/>
  <c r="U808" i="1"/>
  <c r="W766" i="1"/>
  <c r="AB766" i="1" s="1"/>
  <c r="U766" i="1"/>
  <c r="W776" i="1"/>
  <c r="AB776" i="1" s="1"/>
  <c r="U776" i="1"/>
  <c r="W668" i="1"/>
  <c r="AB668" i="1" s="1"/>
  <c r="U668" i="1"/>
  <c r="W667" i="1"/>
  <c r="AB667" i="1" s="1"/>
  <c r="U667" i="1"/>
  <c r="W662" i="1"/>
  <c r="AB662" i="1" s="1"/>
  <c r="U662" i="1"/>
  <c r="W661" i="1"/>
  <c r="AB661" i="1" s="1"/>
  <c r="U661" i="1"/>
  <c r="W656" i="1"/>
  <c r="AB656" i="1" s="1"/>
  <c r="U656" i="1"/>
  <c r="W655" i="1"/>
  <c r="AB655" i="1" s="1"/>
  <c r="U655" i="1"/>
  <c r="W623" i="1"/>
  <c r="AB623" i="1" s="1"/>
  <c r="U623" i="1"/>
  <c r="W622" i="1"/>
  <c r="AB622" i="1" s="1"/>
  <c r="U622" i="1"/>
  <c r="W647" i="1"/>
  <c r="AB647" i="1" s="1"/>
  <c r="U647" i="1"/>
  <c r="W646" i="1"/>
  <c r="AB646" i="1" s="1"/>
  <c r="U646" i="1"/>
  <c r="W638" i="1"/>
  <c r="AB638" i="1" s="1"/>
  <c r="U638" i="1"/>
  <c r="W637" i="1"/>
  <c r="AB637" i="1" s="1"/>
  <c r="U637" i="1"/>
  <c r="W632" i="1"/>
  <c r="AB632" i="1" s="1"/>
  <c r="U632" i="1"/>
  <c r="W631" i="1"/>
  <c r="AB631" i="1" s="1"/>
  <c r="U631" i="1"/>
  <c r="W629" i="1"/>
  <c r="AB629" i="1" s="1"/>
  <c r="U629" i="1"/>
  <c r="W628" i="1"/>
  <c r="AB628" i="1" s="1"/>
  <c r="U628" i="1"/>
  <c r="W626" i="1"/>
  <c r="AB626" i="1" s="1"/>
  <c r="U626" i="1"/>
  <c r="W625" i="1"/>
  <c r="AB625" i="1" s="1"/>
  <c r="U625" i="1"/>
  <c r="W620" i="1"/>
  <c r="AB620" i="1" s="1"/>
  <c r="U620" i="1"/>
  <c r="W619" i="1"/>
  <c r="AB619" i="1" s="1"/>
  <c r="U619" i="1"/>
  <c r="W366" i="1"/>
  <c r="AB366" i="1" s="1"/>
  <c r="U366" i="1"/>
  <c r="W365" i="1"/>
  <c r="AB365" i="1" s="1"/>
  <c r="U365" i="1"/>
  <c r="W349" i="1"/>
  <c r="AB349" i="1" s="1"/>
  <c r="U349" i="1"/>
  <c r="W348" i="1"/>
  <c r="AB348" i="1" s="1"/>
  <c r="U348" i="1"/>
  <c r="W343" i="1"/>
  <c r="AB343" i="1" s="1"/>
  <c r="U343" i="1"/>
  <c r="W342" i="1"/>
  <c r="AB342" i="1" s="1"/>
  <c r="U342" i="1"/>
  <c r="W337" i="1"/>
  <c r="AB337" i="1" s="1"/>
  <c r="U337" i="1"/>
  <c r="W336" i="1"/>
  <c r="AB336" i="1" s="1"/>
  <c r="U336" i="1"/>
  <c r="W334" i="1"/>
  <c r="AB334" i="1" s="1"/>
  <c r="U334" i="1"/>
  <c r="W333" i="1"/>
  <c r="AB333" i="1" s="1"/>
  <c r="U333" i="1"/>
  <c r="W289" i="1"/>
  <c r="AB289" i="1" s="1"/>
  <c r="U289" i="1"/>
  <c r="W288" i="1"/>
  <c r="AB288" i="1" s="1"/>
  <c r="U288" i="1"/>
  <c r="W286" i="1"/>
  <c r="AB286" i="1" s="1"/>
  <c r="U286" i="1"/>
  <c r="W285" i="1"/>
  <c r="AB285" i="1" s="1"/>
  <c r="U285" i="1"/>
  <c r="W280" i="1"/>
  <c r="AB280" i="1" s="1"/>
  <c r="U280" i="1"/>
  <c r="W279" i="1"/>
  <c r="AB279" i="1" s="1"/>
  <c r="U279" i="1"/>
  <c r="W313" i="1"/>
  <c r="AB313" i="1" s="1"/>
  <c r="U313" i="1"/>
  <c r="W312" i="1"/>
  <c r="AB312" i="1" s="1"/>
  <c r="U312" i="1"/>
  <c r="W298" i="1"/>
  <c r="AB298" i="1" s="1"/>
  <c r="U298" i="1"/>
  <c r="W297" i="1"/>
  <c r="AB297" i="1" s="1"/>
  <c r="U297" i="1"/>
  <c r="W292" i="1"/>
  <c r="AB292" i="1" s="1"/>
  <c r="U292" i="1"/>
  <c r="W291" i="1"/>
  <c r="AB291" i="1" s="1"/>
  <c r="U291" i="1"/>
  <c r="W282" i="1"/>
  <c r="AB282" i="1" s="1"/>
  <c r="U282" i="1"/>
  <c r="W283" i="1"/>
  <c r="AB283" i="1" s="1"/>
  <c r="U283" i="1"/>
  <c r="W330" i="1"/>
  <c r="AB330" i="1" s="1"/>
  <c r="U330" i="1"/>
  <c r="W331" i="1"/>
  <c r="AB331" i="1" s="1"/>
  <c r="U331" i="1"/>
  <c r="F3" i="4"/>
  <c r="A6" i="4"/>
  <c r="B22" i="5"/>
  <c r="U1" i="1"/>
  <c r="W1" i="1"/>
  <c r="AB1" i="1" s="1"/>
  <c r="U2" i="1"/>
  <c r="W2" i="1"/>
  <c r="AB2" i="1" s="1"/>
  <c r="U3" i="1"/>
  <c r="W3" i="1"/>
  <c r="AB3" i="1" s="1"/>
  <c r="U4" i="1"/>
  <c r="W4" i="1"/>
  <c r="AB4" i="1" s="1"/>
  <c r="U5" i="1"/>
  <c r="W5" i="1"/>
  <c r="AB5" i="1" s="1"/>
  <c r="U6" i="1"/>
  <c r="W6" i="1"/>
  <c r="AB6" i="1" s="1"/>
  <c r="U7" i="1"/>
  <c r="W7" i="1"/>
  <c r="AB7" i="1" s="1"/>
  <c r="T14" i="1"/>
  <c r="AE14" i="1"/>
  <c r="C16" i="1"/>
  <c r="U18" i="1"/>
  <c r="AB18" i="1"/>
  <c r="AD18" i="1"/>
  <c r="AE18" i="1"/>
  <c r="AF18" i="1"/>
  <c r="AG18" i="1"/>
  <c r="AJ18" i="1"/>
  <c r="AK18" i="1"/>
  <c r="AL18" i="1"/>
  <c r="AM18" i="1"/>
  <c r="U430" i="1"/>
  <c r="W430" i="1"/>
  <c r="AB430" i="1" s="1"/>
  <c r="U431" i="1"/>
  <c r="W431" i="1"/>
  <c r="AB431" i="1" s="1"/>
  <c r="U816" i="1"/>
  <c r="W816" i="1"/>
  <c r="AB816" i="1" s="1"/>
  <c r="U817" i="1"/>
  <c r="W817" i="1"/>
  <c r="AB817" i="1" s="1"/>
  <c r="U708" i="1"/>
  <c r="W708" i="1"/>
  <c r="AB708" i="1" s="1"/>
  <c r="U704" i="1"/>
  <c r="W704" i="1"/>
  <c r="AB704" i="1" s="1"/>
  <c r="U706" i="1"/>
  <c r="W706" i="1"/>
  <c r="AB706" i="1" s="1"/>
  <c r="U763" i="1"/>
  <c r="W763" i="1"/>
  <c r="AB763" i="1" s="1"/>
  <c r="U764" i="1"/>
  <c r="W764" i="1"/>
  <c r="AB764" i="1" s="1"/>
  <c r="U769" i="1"/>
  <c r="W769" i="1"/>
  <c r="AB769" i="1" s="1"/>
  <c r="U770" i="1"/>
  <c r="W770" i="1"/>
  <c r="AB770" i="1" s="1"/>
  <c r="U775" i="1"/>
  <c r="W775" i="1"/>
  <c r="AB775" i="1" s="1"/>
  <c r="U789" i="1"/>
  <c r="W789" i="1"/>
  <c r="AB789" i="1" s="1"/>
  <c r="U790" i="1"/>
  <c r="W790" i="1"/>
  <c r="AB790" i="1" s="1"/>
  <c r="U798" i="1"/>
  <c r="W798" i="1"/>
  <c r="AB798" i="1" s="1"/>
  <c r="U799" i="1"/>
  <c r="W799" i="1"/>
  <c r="AB799" i="1" s="1"/>
  <c r="U767" i="1"/>
  <c r="W767" i="1"/>
  <c r="AB767" i="1" s="1"/>
  <c r="U807" i="1"/>
  <c r="W807" i="1"/>
  <c r="AB807" i="1" s="1"/>
  <c r="U828" i="1"/>
  <c r="W828" i="1"/>
  <c r="AB828" i="1" s="1"/>
  <c r="U831" i="1"/>
  <c r="W831" i="1"/>
  <c r="AB831" i="1" s="1"/>
  <c r="U832" i="1"/>
  <c r="W832" i="1"/>
  <c r="AB832" i="1" s="1"/>
  <c r="S3" i="1" l="1"/>
  <c r="S186" i="1" l="1"/>
  <c r="X186" i="1"/>
  <c r="AC186" i="1" s="1"/>
  <c r="AJ186" i="1" s="1"/>
  <c r="AG186" i="1" s="1"/>
  <c r="AD186" i="1" s="1"/>
  <c r="X319" i="1"/>
  <c r="AC319" i="1" s="1"/>
  <c r="AJ319" i="1" s="1"/>
  <c r="AG319" i="1" s="1"/>
  <c r="AD319" i="1" s="1"/>
  <c r="X531" i="1"/>
  <c r="AC531" i="1" s="1"/>
  <c r="AJ531" i="1" s="1"/>
  <c r="AG531" i="1" s="1"/>
  <c r="AD531" i="1" s="1"/>
  <c r="X769" i="1"/>
  <c r="AC769" i="1" s="1"/>
  <c r="AJ769" i="1" s="1"/>
  <c r="AG769" i="1" s="1"/>
  <c r="AD769" i="1" s="1"/>
  <c r="X744" i="1"/>
  <c r="AC744" i="1" s="1"/>
  <c r="AJ744" i="1" s="1"/>
  <c r="AG744" i="1" s="1"/>
  <c r="AD744" i="1" s="1"/>
  <c r="S623" i="1"/>
  <c r="S665" i="1"/>
  <c r="X3" i="1"/>
  <c r="AC3" i="1" s="1"/>
  <c r="AJ3" i="1" s="1"/>
  <c r="AG3" i="1" s="1"/>
  <c r="AD3" i="1" s="1"/>
  <c r="X6" i="1"/>
  <c r="AC6" i="1" s="1"/>
  <c r="AJ6" i="1" s="1"/>
  <c r="AG6" i="1" s="1"/>
  <c r="AD6" i="1" s="1"/>
  <c r="S1" i="1"/>
  <c r="X1" i="1"/>
  <c r="AC1" i="1" s="1"/>
  <c r="AJ1" i="1" s="1"/>
  <c r="AG1" i="1" s="1"/>
  <c r="AD1" i="1" s="1"/>
  <c r="X4" i="1"/>
  <c r="AC4" i="1" s="1"/>
  <c r="AJ4" i="1" s="1"/>
  <c r="AG4" i="1" s="1"/>
  <c r="AD4" i="1" s="1"/>
  <c r="S4" i="1"/>
  <c r="X238" i="1"/>
  <c r="AC238" i="1" s="1"/>
  <c r="AJ238" i="1" s="1"/>
  <c r="AG238" i="1" s="1"/>
  <c r="AD238" i="1" s="1"/>
  <c r="S238" i="1"/>
  <c r="S5" i="1"/>
  <c r="X5" i="1"/>
  <c r="AC5" i="1" s="1"/>
  <c r="AJ5" i="1" s="1"/>
  <c r="AG5" i="1" s="1"/>
  <c r="AD5" i="1" s="1"/>
  <c r="S2" i="1"/>
  <c r="X2" i="1"/>
  <c r="AC2" i="1" s="1"/>
  <c r="AJ2" i="1" s="1"/>
  <c r="AG2" i="1" s="1"/>
  <c r="AD2" i="1" s="1"/>
  <c r="S7" i="1"/>
  <c r="X7" i="1"/>
  <c r="AC7" i="1" s="1"/>
  <c r="AJ7" i="1" s="1"/>
  <c r="AG7" i="1" s="1"/>
  <c r="AD7" i="1" s="1"/>
  <c r="S823" i="1"/>
  <c r="X823" i="1"/>
  <c r="AC823" i="1" s="1"/>
  <c r="AJ823" i="1" s="1"/>
  <c r="AG823" i="1" s="1"/>
  <c r="AD823" i="1" s="1"/>
  <c r="S221" i="1" l="1"/>
  <c r="S193" i="1"/>
  <c r="X193" i="1"/>
  <c r="AC193" i="1" s="1"/>
  <c r="AJ193" i="1" s="1"/>
  <c r="AG193" i="1" s="1"/>
  <c r="AD193" i="1" s="1"/>
  <c r="S190" i="1"/>
  <c r="X190" i="1"/>
  <c r="AC190" i="1" s="1"/>
  <c r="AJ190" i="1" s="1"/>
  <c r="AG190" i="1" s="1"/>
  <c r="AD190" i="1" s="1"/>
  <c r="S191" i="1"/>
  <c r="X191" i="1"/>
  <c r="AC191" i="1" s="1"/>
  <c r="AJ191" i="1" s="1"/>
  <c r="AG191" i="1" s="1"/>
  <c r="AD191" i="1" s="1"/>
  <c r="S188" i="1"/>
  <c r="X188" i="1"/>
  <c r="AC188" i="1" s="1"/>
  <c r="AJ188" i="1" s="1"/>
  <c r="AG188" i="1" s="1"/>
  <c r="AD188" i="1" s="1"/>
  <c r="S185" i="1"/>
  <c r="X185" i="1"/>
  <c r="AC185" i="1" s="1"/>
  <c r="AJ185" i="1" s="1"/>
  <c r="AG185" i="1" s="1"/>
  <c r="AD185" i="1" s="1"/>
  <c r="S319" i="1"/>
  <c r="S189" i="1"/>
  <c r="X189" i="1"/>
  <c r="AC189" i="1" s="1"/>
  <c r="AJ189" i="1" s="1"/>
  <c r="AG189" i="1" s="1"/>
  <c r="AD189" i="1" s="1"/>
  <c r="S652" i="1"/>
  <c r="S773" i="1"/>
  <c r="S29" i="1"/>
  <c r="X29" i="1"/>
  <c r="AC29" i="1" s="1"/>
  <c r="AJ29" i="1" s="1"/>
  <c r="AG29" i="1" s="1"/>
  <c r="AD29" i="1" s="1"/>
  <c r="S28" i="1"/>
  <c r="X28" i="1"/>
  <c r="AC28" i="1" s="1"/>
  <c r="AJ28" i="1" s="1"/>
  <c r="AG28" i="1" s="1"/>
  <c r="AD28" i="1" s="1"/>
  <c r="X704" i="1"/>
  <c r="AC704" i="1" s="1"/>
  <c r="AJ704" i="1" s="1"/>
  <c r="AG704" i="1" s="1"/>
  <c r="AD704" i="1" s="1"/>
  <c r="X727" i="1"/>
  <c r="AC727" i="1" s="1"/>
  <c r="AJ727" i="1" s="1"/>
  <c r="AG727" i="1" s="1"/>
  <c r="AD727" i="1" s="1"/>
  <c r="S291" i="1"/>
  <c r="S482" i="1"/>
  <c r="S371" i="1"/>
  <c r="S764" i="1"/>
  <c r="S659" i="1"/>
  <c r="S279" i="1"/>
  <c r="S708" i="1"/>
  <c r="X331" i="1"/>
  <c r="AC331" i="1" s="1"/>
  <c r="AJ331" i="1" s="1"/>
  <c r="AG331" i="1" s="1"/>
  <c r="AD331" i="1" s="1"/>
  <c r="X772" i="1"/>
  <c r="AC772" i="1" s="1"/>
  <c r="AJ772" i="1" s="1"/>
  <c r="AG772" i="1" s="1"/>
  <c r="AD772" i="1" s="1"/>
  <c r="X465" i="1"/>
  <c r="AC465" i="1" s="1"/>
  <c r="AJ465" i="1" s="1"/>
  <c r="AG465" i="1" s="1"/>
  <c r="AD465" i="1" s="1"/>
  <c r="S526" i="1"/>
  <c r="S531" i="1"/>
  <c r="S769" i="1"/>
  <c r="S655" i="1"/>
  <c r="X638" i="1"/>
  <c r="AC638" i="1" s="1"/>
  <c r="AJ638" i="1" s="1"/>
  <c r="AG638" i="1" s="1"/>
  <c r="AD638" i="1" s="1"/>
  <c r="X294" i="1"/>
  <c r="AC294" i="1" s="1"/>
  <c r="AJ294" i="1" s="1"/>
  <c r="AG294" i="1" s="1"/>
  <c r="AD294" i="1" s="1"/>
  <c r="S100" i="1"/>
  <c r="S528" i="1"/>
  <c r="X662" i="1"/>
  <c r="AC662" i="1" s="1"/>
  <c r="AJ662" i="1" s="1"/>
  <c r="AG662" i="1" s="1"/>
  <c r="AD662" i="1" s="1"/>
  <c r="S352" i="1"/>
  <c r="X714" i="1"/>
  <c r="AC714" i="1" s="1"/>
  <c r="AJ714" i="1" s="1"/>
  <c r="AG714" i="1" s="1"/>
  <c r="AD714" i="1" s="1"/>
  <c r="X242" i="1"/>
  <c r="AC242" i="1" s="1"/>
  <c r="AJ242" i="1" s="1"/>
  <c r="AG242" i="1" s="1"/>
  <c r="AD242" i="1" s="1"/>
  <c r="S485" i="1"/>
  <c r="X664" i="1"/>
  <c r="AC664" i="1" s="1"/>
  <c r="AJ664" i="1" s="1"/>
  <c r="AG664" i="1" s="1"/>
  <c r="AD664" i="1" s="1"/>
  <c r="S368" i="1"/>
  <c r="X41" i="1"/>
  <c r="AC41" i="1" s="1"/>
  <c r="AJ41" i="1" s="1"/>
  <c r="AG41" i="1" s="1"/>
  <c r="AD41" i="1" s="1"/>
  <c r="X220" i="1"/>
  <c r="AC220" i="1" s="1"/>
  <c r="AJ220" i="1" s="1"/>
  <c r="AG220" i="1" s="1"/>
  <c r="AD220" i="1" s="1"/>
  <c r="X217" i="1"/>
  <c r="AC217" i="1" s="1"/>
  <c r="AJ217" i="1" s="1"/>
  <c r="AG217" i="1" s="1"/>
  <c r="AD217" i="1" s="1"/>
  <c r="S84" i="1"/>
  <c r="S85" i="1"/>
  <c r="S97" i="1"/>
  <c r="X82" i="1"/>
  <c r="AC82" i="1" s="1"/>
  <c r="AJ82" i="1" s="1"/>
  <c r="AG82" i="1" s="1"/>
  <c r="AD82" i="1" s="1"/>
  <c r="S40" i="1"/>
  <c r="S141" i="1"/>
  <c r="X51" i="1"/>
  <c r="AC51" i="1" s="1"/>
  <c r="AJ51" i="1" s="1"/>
  <c r="AG51" i="1" s="1"/>
  <c r="AD51" i="1" s="1"/>
  <c r="S133" i="1"/>
  <c r="X68" i="1"/>
  <c r="AC68" i="1" s="1"/>
  <c r="AJ68" i="1" s="1"/>
  <c r="AG68" i="1" s="1"/>
  <c r="AD68" i="1" s="1"/>
  <c r="S138" i="1"/>
  <c r="S139" i="1"/>
  <c r="X131" i="1"/>
  <c r="AC131" i="1" s="1"/>
  <c r="AJ131" i="1" s="1"/>
  <c r="AG131" i="1" s="1"/>
  <c r="AD131" i="1" s="1"/>
  <c r="S867" i="1"/>
  <c r="S866" i="1"/>
  <c r="S861" i="1"/>
  <c r="X869" i="1"/>
  <c r="AC869" i="1" s="1"/>
  <c r="AJ869" i="1" s="1"/>
  <c r="AG869" i="1" s="1"/>
  <c r="AD869" i="1" s="1"/>
  <c r="S856" i="1"/>
  <c r="X868" i="1"/>
  <c r="AC868" i="1" s="1"/>
  <c r="AJ868" i="1" s="1"/>
  <c r="AG868" i="1" s="1"/>
  <c r="AD868" i="1" s="1"/>
  <c r="S859" i="1"/>
  <c r="S857" i="1"/>
  <c r="X706" i="1"/>
  <c r="AC706" i="1" s="1"/>
  <c r="AJ706" i="1" s="1"/>
  <c r="AG706" i="1" s="1"/>
  <c r="AD706" i="1" s="1"/>
  <c r="X773" i="1"/>
  <c r="AC773" i="1" s="1"/>
  <c r="AJ773" i="1" s="1"/>
  <c r="AG773" i="1" s="1"/>
  <c r="AD773" i="1" s="1"/>
  <c r="S634" i="1"/>
  <c r="X622" i="1"/>
  <c r="AC622" i="1" s="1"/>
  <c r="AJ622" i="1" s="1"/>
  <c r="AG622" i="1" s="1"/>
  <c r="AD622" i="1" s="1"/>
  <c r="X623" i="1"/>
  <c r="AC623" i="1" s="1"/>
  <c r="AJ623" i="1" s="1"/>
  <c r="AG623" i="1" s="1"/>
  <c r="AD623" i="1" s="1"/>
  <c r="S744" i="1"/>
  <c r="S729" i="1"/>
  <c r="S798" i="1"/>
  <c r="X431" i="1"/>
  <c r="AC431" i="1" s="1"/>
  <c r="AJ431" i="1" s="1"/>
  <c r="AG431" i="1" s="1"/>
  <c r="AD431" i="1" s="1"/>
  <c r="X665" i="1"/>
  <c r="AC665" i="1" s="1"/>
  <c r="AJ665" i="1" s="1"/>
  <c r="AG665" i="1" s="1"/>
  <c r="AD665" i="1" s="1"/>
  <c r="S6" i="1"/>
  <c r="S787" i="1"/>
  <c r="X70" i="1"/>
  <c r="AC70" i="1" s="1"/>
  <c r="AJ70" i="1" s="1"/>
  <c r="AG70" i="1" s="1"/>
  <c r="AD70" i="1" s="1"/>
  <c r="X365" i="1"/>
  <c r="AC365" i="1" s="1"/>
  <c r="AJ365" i="1" s="1"/>
  <c r="AG365" i="1" s="1"/>
  <c r="AD365" i="1" s="1"/>
  <c r="S325" i="1"/>
  <c r="S316" i="1"/>
  <c r="X210" i="1"/>
  <c r="AC210" i="1" s="1"/>
  <c r="AJ210" i="1" s="1"/>
  <c r="AG210" i="1" s="1"/>
  <c r="AD210" i="1" s="1"/>
  <c r="S540" i="1"/>
  <c r="X813" i="1"/>
  <c r="AC813" i="1" s="1"/>
  <c r="AJ813" i="1" s="1"/>
  <c r="AG813" i="1" s="1"/>
  <c r="AD813" i="1" s="1"/>
  <c r="S635" i="1"/>
  <c r="X635" i="1"/>
  <c r="AC635" i="1" s="1"/>
  <c r="AJ635" i="1" s="1"/>
  <c r="AG635" i="1" s="1"/>
  <c r="AD635" i="1" s="1"/>
  <c r="X170" i="1"/>
  <c r="AC170" i="1" s="1"/>
  <c r="AJ170" i="1" s="1"/>
  <c r="AG170" i="1" s="1"/>
  <c r="AD170" i="1" s="1"/>
  <c r="S170" i="1"/>
  <c r="X525" i="1"/>
  <c r="AC525" i="1" s="1"/>
  <c r="AJ525" i="1" s="1"/>
  <c r="AG525" i="1" s="1"/>
  <c r="AD525" i="1" s="1"/>
  <c r="X701" i="1"/>
  <c r="AC701" i="1" s="1"/>
  <c r="AJ701" i="1" s="1"/>
  <c r="AG701" i="1" s="1"/>
  <c r="AD701" i="1" s="1"/>
  <c r="X644" i="1"/>
  <c r="AC644" i="1" s="1"/>
  <c r="AJ644" i="1" s="1"/>
  <c r="AG644" i="1" s="1"/>
  <c r="AD644" i="1" s="1"/>
  <c r="S644" i="1"/>
  <c r="X810" i="1"/>
  <c r="AC810" i="1" s="1"/>
  <c r="AJ810" i="1" s="1"/>
  <c r="AG810" i="1" s="1"/>
  <c r="AD810" i="1" s="1"/>
  <c r="X707" i="1"/>
  <c r="AC707" i="1" s="1"/>
  <c r="AJ707" i="1" s="1"/>
  <c r="AG707" i="1" s="1"/>
  <c r="AD707" i="1" s="1"/>
  <c r="S555" i="1"/>
  <c r="X555" i="1"/>
  <c r="AC555" i="1" s="1"/>
  <c r="AJ555" i="1" s="1"/>
  <c r="AG555" i="1" s="1"/>
  <c r="AD555" i="1" s="1"/>
  <c r="S631" i="1"/>
  <c r="X631" i="1"/>
  <c r="AC631" i="1" s="1"/>
  <c r="AJ631" i="1" s="1"/>
  <c r="AG631" i="1" s="1"/>
  <c r="AD631" i="1" s="1"/>
  <c r="S829" i="1"/>
  <c r="X829" i="1"/>
  <c r="AC829" i="1" s="1"/>
  <c r="AJ829" i="1" s="1"/>
  <c r="AG829" i="1" s="1"/>
  <c r="AD829" i="1" s="1"/>
  <c r="S312" i="1"/>
  <c r="X312" i="1"/>
  <c r="AC312" i="1" s="1"/>
  <c r="AJ312" i="1" s="1"/>
  <c r="AG312" i="1" s="1"/>
  <c r="AD312" i="1" s="1"/>
  <c r="S215" i="1"/>
  <c r="X215" i="1"/>
  <c r="AC215" i="1" s="1"/>
  <c r="AJ215" i="1" s="1"/>
  <c r="AG215" i="1" s="1"/>
  <c r="AD215" i="1" s="1"/>
  <c r="S333" i="1"/>
  <c r="X333" i="1"/>
  <c r="AC333" i="1" s="1"/>
  <c r="AJ333" i="1" s="1"/>
  <c r="AG333" i="1" s="1"/>
  <c r="AD333" i="1" s="1"/>
  <c r="X643" i="1"/>
  <c r="AC643" i="1" s="1"/>
  <c r="AJ643" i="1" s="1"/>
  <c r="AG643" i="1" s="1"/>
  <c r="AD643" i="1" s="1"/>
  <c r="S643" i="1"/>
  <c r="S430" i="1"/>
  <c r="X430" i="1"/>
  <c r="AC430" i="1" s="1"/>
  <c r="AJ430" i="1" s="1"/>
  <c r="AG430" i="1" s="1"/>
  <c r="AD430" i="1" s="1"/>
  <c r="S668" i="1"/>
  <c r="X668" i="1"/>
  <c r="AC668" i="1" s="1"/>
  <c r="AJ668" i="1" s="1"/>
  <c r="AG668" i="1" s="1"/>
  <c r="AD668" i="1" s="1"/>
  <c r="X770" i="1"/>
  <c r="AC770" i="1" s="1"/>
  <c r="AJ770" i="1" s="1"/>
  <c r="AG770" i="1" s="1"/>
  <c r="AD770" i="1" s="1"/>
  <c r="S770" i="1"/>
  <c r="X796" i="1"/>
  <c r="AC796" i="1" s="1"/>
  <c r="AJ796" i="1" s="1"/>
  <c r="AG796" i="1" s="1"/>
  <c r="AD796" i="1" s="1"/>
  <c r="S796" i="1"/>
  <c r="X330" i="1"/>
  <c r="AC330" i="1" s="1"/>
  <c r="AJ330" i="1" s="1"/>
  <c r="AG330" i="1" s="1"/>
  <c r="AD330" i="1" s="1"/>
  <c r="S330" i="1"/>
  <c r="S67" i="1"/>
  <c r="X67" i="1"/>
  <c r="AC67" i="1" s="1"/>
  <c r="AJ67" i="1" s="1"/>
  <c r="AG67" i="1" s="1"/>
  <c r="AD67" i="1" s="1"/>
  <c r="S649" i="1"/>
  <c r="X649" i="1"/>
  <c r="AC649" i="1" s="1"/>
  <c r="AJ649" i="1" s="1"/>
  <c r="AG649" i="1" s="1"/>
  <c r="AD649" i="1" s="1"/>
  <c r="S760" i="1"/>
  <c r="X760" i="1"/>
  <c r="AC760" i="1" s="1"/>
  <c r="AJ760" i="1" s="1"/>
  <c r="AG760" i="1" s="1"/>
  <c r="AD760" i="1" s="1"/>
  <c r="S817" i="1"/>
  <c r="X817" i="1"/>
  <c r="AC817" i="1" s="1"/>
  <c r="AJ817" i="1" s="1"/>
  <c r="AG817" i="1" s="1"/>
  <c r="AD817" i="1" s="1"/>
  <c r="S747" i="1"/>
  <c r="X747" i="1"/>
  <c r="AC747" i="1" s="1"/>
  <c r="AJ747" i="1" s="1"/>
  <c r="AG747" i="1" s="1"/>
  <c r="AD747" i="1" s="1"/>
  <c r="X345" i="1"/>
  <c r="AC345" i="1" s="1"/>
  <c r="AJ345" i="1" s="1"/>
  <c r="AG345" i="1" s="1"/>
  <c r="AD345" i="1" s="1"/>
  <c r="S345" i="1"/>
  <c r="X728" i="1"/>
  <c r="AC728" i="1" s="1"/>
  <c r="AJ728" i="1" s="1"/>
  <c r="AG728" i="1" s="1"/>
  <c r="AD728" i="1" s="1"/>
  <c r="S728" i="1"/>
  <c r="S816" i="1"/>
  <c r="X816" i="1"/>
  <c r="AC816" i="1" s="1"/>
  <c r="AJ816" i="1" s="1"/>
  <c r="AG816" i="1" s="1"/>
  <c r="AD816" i="1" s="1"/>
  <c r="S619" i="1"/>
  <c r="X619" i="1"/>
  <c r="AC619" i="1" s="1"/>
  <c r="AJ619" i="1" s="1"/>
  <c r="AG619" i="1" s="1"/>
  <c r="AD619" i="1" s="1"/>
  <c r="S825" i="1"/>
  <c r="X825" i="1"/>
  <c r="AC825" i="1" s="1"/>
  <c r="AJ825" i="1" s="1"/>
  <c r="AG825" i="1" s="1"/>
  <c r="AD825" i="1" s="1"/>
  <c r="S81" i="1"/>
  <c r="X81" i="1"/>
  <c r="AC81" i="1" s="1"/>
  <c r="AJ81" i="1" s="1"/>
  <c r="AG81" i="1" s="1"/>
  <c r="AD81" i="1" s="1"/>
  <c r="X337" i="1"/>
  <c r="AC337" i="1" s="1"/>
  <c r="AJ337" i="1" s="1"/>
  <c r="AG337" i="1" s="1"/>
  <c r="AD337" i="1" s="1"/>
  <c r="S337" i="1"/>
  <c r="S608" i="1"/>
  <c r="X608" i="1"/>
  <c r="AC608" i="1" s="1"/>
  <c r="AJ608" i="1" s="1"/>
  <c r="AG608" i="1" s="1"/>
  <c r="AD608" i="1" s="1"/>
  <c r="S832" i="1"/>
  <c r="X832" i="1"/>
  <c r="AC832" i="1" s="1"/>
  <c r="AJ832" i="1" s="1"/>
  <c r="AG832" i="1" s="1"/>
  <c r="AD832" i="1" s="1"/>
  <c r="X307" i="1"/>
  <c r="AC307" i="1" s="1"/>
  <c r="AJ307" i="1" s="1"/>
  <c r="AG307" i="1" s="1"/>
  <c r="AD307" i="1" s="1"/>
  <c r="S307" i="1"/>
  <c r="S688" i="1"/>
  <c r="X688" i="1"/>
  <c r="AC688" i="1" s="1"/>
  <c r="AJ688" i="1" s="1"/>
  <c r="AG688" i="1" s="1"/>
  <c r="AD688" i="1" s="1"/>
  <c r="S629" i="1"/>
  <c r="X629" i="1"/>
  <c r="AC629" i="1" s="1"/>
  <c r="AJ629" i="1" s="1"/>
  <c r="AG629" i="1" s="1"/>
  <c r="AD629" i="1" s="1"/>
  <c r="S766" i="1"/>
  <c r="X766" i="1"/>
  <c r="AC766" i="1" s="1"/>
  <c r="AJ766" i="1" s="1"/>
  <c r="AG766" i="1" s="1"/>
  <c r="AD766" i="1" s="1"/>
  <c r="S628" i="1"/>
  <c r="X628" i="1"/>
  <c r="AC628" i="1" s="1"/>
  <c r="AJ628" i="1" s="1"/>
  <c r="AG628" i="1" s="1"/>
  <c r="AD628" i="1" s="1"/>
  <c r="X372" i="1"/>
  <c r="AC372" i="1" s="1"/>
  <c r="AJ372" i="1" s="1"/>
  <c r="AG372" i="1" s="1"/>
  <c r="AD372" i="1" s="1"/>
  <c r="S372" i="1"/>
  <c r="S340" i="1"/>
  <c r="X340" i="1"/>
  <c r="AC340" i="1" s="1"/>
  <c r="AJ340" i="1" s="1"/>
  <c r="AG340" i="1" s="1"/>
  <c r="AD340" i="1" s="1"/>
  <c r="S282" i="1"/>
  <c r="X282" i="1"/>
  <c r="AC282" i="1" s="1"/>
  <c r="AJ282" i="1" s="1"/>
  <c r="AG282" i="1" s="1"/>
  <c r="AD282" i="1" s="1"/>
  <c r="S318" i="1"/>
  <c r="X318" i="1"/>
  <c r="AC318" i="1" s="1"/>
  <c r="AJ318" i="1" s="1"/>
  <c r="AG318" i="1" s="1"/>
  <c r="AD318" i="1" s="1"/>
  <c r="S646" i="1"/>
  <c r="X646" i="1"/>
  <c r="AC646" i="1" s="1"/>
  <c r="AJ646" i="1" s="1"/>
  <c r="AG646" i="1" s="1"/>
  <c r="AD646" i="1" s="1"/>
  <c r="X366" i="1"/>
  <c r="AC366" i="1" s="1"/>
  <c r="AJ366" i="1" s="1"/>
  <c r="AG366" i="1" s="1"/>
  <c r="AD366" i="1" s="1"/>
  <c r="S366" i="1"/>
  <c r="S328" i="1"/>
  <c r="X328" i="1"/>
  <c r="AC328" i="1" s="1"/>
  <c r="AJ328" i="1" s="1"/>
  <c r="AG328" i="1" s="1"/>
  <c r="AD328" i="1" s="1"/>
  <c r="S620" i="1"/>
  <c r="X620" i="1"/>
  <c r="AC620" i="1" s="1"/>
  <c r="AJ620" i="1" s="1"/>
  <c r="AG620" i="1" s="1"/>
  <c r="AD620" i="1" s="1"/>
  <c r="S811" i="1"/>
  <c r="X811" i="1"/>
  <c r="AC811" i="1" s="1"/>
  <c r="AJ811" i="1" s="1"/>
  <c r="AG811" i="1" s="1"/>
  <c r="AD811" i="1" s="1"/>
  <c r="S557" i="1"/>
  <c r="X557" i="1"/>
  <c r="AC557" i="1" s="1"/>
  <c r="AJ557" i="1" s="1"/>
  <c r="AG557" i="1" s="1"/>
  <c r="AD557" i="1" s="1"/>
  <c r="X822" i="1"/>
  <c r="AC822" i="1" s="1"/>
  <c r="AJ822" i="1" s="1"/>
  <c r="AG822" i="1" s="1"/>
  <c r="AD822" i="1" s="1"/>
  <c r="S822" i="1"/>
  <c r="S795" i="1"/>
  <c r="X795" i="1"/>
  <c r="AC795" i="1" s="1"/>
  <c r="AJ795" i="1" s="1"/>
  <c r="AG795" i="1" s="1"/>
  <c r="AD795" i="1" s="1"/>
  <c r="X661" i="1"/>
  <c r="AC661" i="1" s="1"/>
  <c r="AJ661" i="1" s="1"/>
  <c r="AG661" i="1" s="1"/>
  <c r="AD661" i="1" s="1"/>
  <c r="S661" i="1"/>
  <c r="X291" i="1"/>
  <c r="AC291" i="1" s="1"/>
  <c r="AJ291" i="1" s="1"/>
  <c r="AG291" i="1" s="1"/>
  <c r="AD291" i="1" s="1"/>
  <c r="S726" i="1"/>
  <c r="X726" i="1"/>
  <c r="AC726" i="1" s="1"/>
  <c r="AJ726" i="1" s="1"/>
  <c r="AG726" i="1" s="1"/>
  <c r="AD726" i="1" s="1"/>
  <c r="S802" i="1"/>
  <c r="X802" i="1"/>
  <c r="AC802" i="1" s="1"/>
  <c r="AJ802" i="1" s="1"/>
  <c r="AG802" i="1" s="1"/>
  <c r="AD802" i="1" s="1"/>
  <c r="S789" i="1"/>
  <c r="X789" i="1"/>
  <c r="AC789" i="1" s="1"/>
  <c r="AJ789" i="1" s="1"/>
  <c r="AG789" i="1" s="1"/>
  <c r="AD789" i="1" s="1"/>
  <c r="S169" i="1"/>
  <c r="X169" i="1"/>
  <c r="AC169" i="1" s="1"/>
  <c r="AJ169" i="1" s="1"/>
  <c r="AG169" i="1" s="1"/>
  <c r="AD169" i="1" s="1"/>
  <c r="S820" i="1"/>
  <c r="X820" i="1"/>
  <c r="AC820" i="1" s="1"/>
  <c r="AJ820" i="1" s="1"/>
  <c r="AG820" i="1" s="1"/>
  <c r="AD820" i="1" s="1"/>
  <c r="S776" i="1"/>
  <c r="X776" i="1"/>
  <c r="AC776" i="1" s="1"/>
  <c r="AJ776" i="1" s="1"/>
  <c r="AG776" i="1" s="1"/>
  <c r="AD776" i="1" s="1"/>
  <c r="X336" i="1"/>
  <c r="AC336" i="1" s="1"/>
  <c r="AJ336" i="1" s="1"/>
  <c r="AG336" i="1" s="1"/>
  <c r="AD336" i="1" s="1"/>
  <c r="S336" i="1"/>
  <c r="S283" i="1"/>
  <c r="X283" i="1"/>
  <c r="AC283" i="1" s="1"/>
  <c r="AJ283" i="1" s="1"/>
  <c r="AG283" i="1" s="1"/>
  <c r="AD283" i="1" s="1"/>
  <c r="X687" i="1"/>
  <c r="AC687" i="1" s="1"/>
  <c r="AJ687" i="1" s="1"/>
  <c r="AG687" i="1" s="1"/>
  <c r="AD687" i="1" s="1"/>
  <c r="S687" i="1"/>
  <c r="S804" i="1"/>
  <c r="X804" i="1"/>
  <c r="AC804" i="1" s="1"/>
  <c r="AJ804" i="1" s="1"/>
  <c r="AG804" i="1" s="1"/>
  <c r="AD804" i="1" s="1"/>
  <c r="X292" i="1"/>
  <c r="AC292" i="1" s="1"/>
  <c r="AJ292" i="1" s="1"/>
  <c r="AG292" i="1" s="1"/>
  <c r="AD292" i="1" s="1"/>
  <c r="S292" i="1"/>
  <c r="S775" i="1"/>
  <c r="X775" i="1"/>
  <c r="AC775" i="1" s="1"/>
  <c r="AJ775" i="1" s="1"/>
  <c r="AG775" i="1" s="1"/>
  <c r="AD775" i="1" s="1"/>
  <c r="X406" i="1"/>
  <c r="AC406" i="1" s="1"/>
  <c r="AJ406" i="1" s="1"/>
  <c r="AG406" i="1" s="1"/>
  <c r="AD406" i="1" s="1"/>
  <c r="S406" i="1"/>
  <c r="X221" i="1" l="1"/>
  <c r="AC221" i="1" s="1"/>
  <c r="AJ221" i="1" s="1"/>
  <c r="AG221" i="1" s="1"/>
  <c r="AD221" i="1" s="1"/>
  <c r="X652" i="1"/>
  <c r="AC652" i="1" s="1"/>
  <c r="AJ652" i="1" s="1"/>
  <c r="AG652" i="1" s="1"/>
  <c r="AD652" i="1" s="1"/>
  <c r="X542" i="1"/>
  <c r="AC542" i="1" s="1"/>
  <c r="AJ542" i="1" s="1"/>
  <c r="AG542" i="1" s="1"/>
  <c r="AD542" i="1" s="1"/>
  <c r="S542" i="1"/>
  <c r="S543" i="1"/>
  <c r="X543" i="1"/>
  <c r="AC543" i="1" s="1"/>
  <c r="AJ543" i="1" s="1"/>
  <c r="AG543" i="1" s="1"/>
  <c r="AD543" i="1" s="1"/>
  <c r="X304" i="1"/>
  <c r="AC304" i="1" s="1"/>
  <c r="AJ304" i="1" s="1"/>
  <c r="AG304" i="1" s="1"/>
  <c r="AD304" i="1" s="1"/>
  <c r="S394" i="1"/>
  <c r="X700" i="1"/>
  <c r="AC700" i="1" s="1"/>
  <c r="AJ700" i="1" s="1"/>
  <c r="AG700" i="1" s="1"/>
  <c r="AD700" i="1" s="1"/>
  <c r="S772" i="1"/>
  <c r="S425" i="1"/>
  <c r="S465" i="1"/>
  <c r="S727" i="1"/>
  <c r="S306" i="1"/>
  <c r="S662" i="1"/>
  <c r="S42" i="1"/>
  <c r="X764" i="1"/>
  <c r="AC764" i="1" s="1"/>
  <c r="AJ764" i="1" s="1"/>
  <c r="AG764" i="1" s="1"/>
  <c r="AD764" i="1" s="1"/>
  <c r="S704" i="1"/>
  <c r="X658" i="1"/>
  <c r="AC658" i="1" s="1"/>
  <c r="AJ658" i="1" s="1"/>
  <c r="AG658" i="1" s="1"/>
  <c r="AD658" i="1" s="1"/>
  <c r="S714" i="1"/>
  <c r="S767" i="1"/>
  <c r="S331" i="1"/>
  <c r="X139" i="1"/>
  <c r="AC139" i="1" s="1"/>
  <c r="AJ139" i="1" s="1"/>
  <c r="AG139" i="1" s="1"/>
  <c r="AD139" i="1" s="1"/>
  <c r="S455" i="1"/>
  <c r="X670" i="1"/>
  <c r="AC670" i="1" s="1"/>
  <c r="AJ670" i="1" s="1"/>
  <c r="AG670" i="1" s="1"/>
  <c r="AD670" i="1" s="1"/>
  <c r="S670" i="1"/>
  <c r="S671" i="1"/>
  <c r="X671" i="1"/>
  <c r="AC671" i="1" s="1"/>
  <c r="AJ671" i="1" s="1"/>
  <c r="AG671" i="1" s="1"/>
  <c r="AD671" i="1" s="1"/>
  <c r="X371" i="1"/>
  <c r="AC371" i="1" s="1"/>
  <c r="AJ371" i="1" s="1"/>
  <c r="AG371" i="1" s="1"/>
  <c r="AD371" i="1" s="1"/>
  <c r="X659" i="1"/>
  <c r="AC659" i="1" s="1"/>
  <c r="AJ659" i="1" s="1"/>
  <c r="AG659" i="1" s="1"/>
  <c r="AD659" i="1" s="1"/>
  <c r="X554" i="1"/>
  <c r="AC554" i="1" s="1"/>
  <c r="AJ554" i="1" s="1"/>
  <c r="AG554" i="1" s="1"/>
  <c r="AD554" i="1" s="1"/>
  <c r="X141" i="1"/>
  <c r="AC141" i="1" s="1"/>
  <c r="AJ141" i="1" s="1"/>
  <c r="AG141" i="1" s="1"/>
  <c r="AD141" i="1" s="1"/>
  <c r="X368" i="1"/>
  <c r="AC368" i="1" s="1"/>
  <c r="AJ368" i="1" s="1"/>
  <c r="AG368" i="1" s="1"/>
  <c r="AD368" i="1" s="1"/>
  <c r="X39" i="1"/>
  <c r="AC39" i="1" s="1"/>
  <c r="AJ39" i="1" s="1"/>
  <c r="AG39" i="1" s="1"/>
  <c r="AD39" i="1" s="1"/>
  <c r="S400" i="1"/>
  <c r="S242" i="1"/>
  <c r="X279" i="1"/>
  <c r="AC279" i="1" s="1"/>
  <c r="AJ279" i="1" s="1"/>
  <c r="AG279" i="1" s="1"/>
  <c r="AD279" i="1" s="1"/>
  <c r="X708" i="1"/>
  <c r="AC708" i="1" s="1"/>
  <c r="AJ708" i="1" s="1"/>
  <c r="AG708" i="1" s="1"/>
  <c r="AD708" i="1" s="1"/>
  <c r="S664" i="1"/>
  <c r="X526" i="1"/>
  <c r="AC526" i="1" s="1"/>
  <c r="AJ526" i="1" s="1"/>
  <c r="AG526" i="1" s="1"/>
  <c r="AD526" i="1" s="1"/>
  <c r="X214" i="1"/>
  <c r="AC214" i="1" s="1"/>
  <c r="AJ214" i="1" s="1"/>
  <c r="AG214" i="1" s="1"/>
  <c r="AD214" i="1" s="1"/>
  <c r="S73" i="1"/>
  <c r="S638" i="1"/>
  <c r="S115" i="1"/>
  <c r="S294" i="1"/>
  <c r="S484" i="1"/>
  <c r="X484" i="1"/>
  <c r="AC484" i="1" s="1"/>
  <c r="AJ484" i="1" s="1"/>
  <c r="AG484" i="1" s="1"/>
  <c r="AD484" i="1" s="1"/>
  <c r="S742" i="1"/>
  <c r="X655" i="1"/>
  <c r="AC655" i="1" s="1"/>
  <c r="AJ655" i="1" s="1"/>
  <c r="AG655" i="1" s="1"/>
  <c r="AD655" i="1" s="1"/>
  <c r="X352" i="1"/>
  <c r="AC352" i="1" s="1"/>
  <c r="AJ352" i="1" s="1"/>
  <c r="AG352" i="1" s="1"/>
  <c r="AD352" i="1" s="1"/>
  <c r="X528" i="1"/>
  <c r="AC528" i="1" s="1"/>
  <c r="AJ528" i="1" s="1"/>
  <c r="AG528" i="1" s="1"/>
  <c r="AD528" i="1" s="1"/>
  <c r="X485" i="1"/>
  <c r="AC485" i="1" s="1"/>
  <c r="AJ485" i="1" s="1"/>
  <c r="AG485" i="1" s="1"/>
  <c r="AD485" i="1" s="1"/>
  <c r="X482" i="1"/>
  <c r="AC482" i="1" s="1"/>
  <c r="AJ482" i="1" s="1"/>
  <c r="AG482" i="1" s="1"/>
  <c r="AD482" i="1" s="1"/>
  <c r="S686" i="1"/>
  <c r="X686" i="1"/>
  <c r="AC686" i="1" s="1"/>
  <c r="AJ686" i="1" s="1"/>
  <c r="AG686" i="1" s="1"/>
  <c r="AD686" i="1" s="1"/>
  <c r="S808" i="1"/>
  <c r="S301" i="1"/>
  <c r="X301" i="1"/>
  <c r="AC301" i="1" s="1"/>
  <c r="AJ301" i="1" s="1"/>
  <c r="AG301" i="1" s="1"/>
  <c r="AD301" i="1" s="1"/>
  <c r="X369" i="1"/>
  <c r="AC369" i="1" s="1"/>
  <c r="AJ369" i="1" s="1"/>
  <c r="AG369" i="1" s="1"/>
  <c r="AD369" i="1" s="1"/>
  <c r="S369" i="1"/>
  <c r="X259" i="1"/>
  <c r="AC259" i="1" s="1"/>
  <c r="AJ259" i="1" s="1"/>
  <c r="AG259" i="1" s="1"/>
  <c r="AD259" i="1" s="1"/>
  <c r="S259" i="1"/>
  <c r="X96" i="1"/>
  <c r="AC96" i="1" s="1"/>
  <c r="AJ96" i="1" s="1"/>
  <c r="AG96" i="1" s="1"/>
  <c r="AD96" i="1" s="1"/>
  <c r="S96" i="1"/>
  <c r="X84" i="1"/>
  <c r="AC84" i="1" s="1"/>
  <c r="AJ84" i="1" s="1"/>
  <c r="AG84" i="1" s="1"/>
  <c r="AD84" i="1" s="1"/>
  <c r="S131" i="1"/>
  <c r="X117" i="1"/>
  <c r="AC117" i="1" s="1"/>
  <c r="AJ117" i="1" s="1"/>
  <c r="AG117" i="1" s="1"/>
  <c r="AD117" i="1" s="1"/>
  <c r="S117" i="1"/>
  <c r="X133" i="1"/>
  <c r="AC133" i="1" s="1"/>
  <c r="AJ133" i="1" s="1"/>
  <c r="AG133" i="1" s="1"/>
  <c r="AD133" i="1" s="1"/>
  <c r="X138" i="1"/>
  <c r="AC138" i="1" s="1"/>
  <c r="AJ138" i="1" s="1"/>
  <c r="AG138" i="1" s="1"/>
  <c r="AD138" i="1" s="1"/>
  <c r="X87" i="1"/>
  <c r="AC87" i="1" s="1"/>
  <c r="AJ87" i="1" s="1"/>
  <c r="AG87" i="1" s="1"/>
  <c r="AD87" i="1" s="1"/>
  <c r="S154" i="1"/>
  <c r="X94" i="1"/>
  <c r="AC94" i="1" s="1"/>
  <c r="AJ94" i="1" s="1"/>
  <c r="AG94" i="1" s="1"/>
  <c r="AD94" i="1" s="1"/>
  <c r="S94" i="1"/>
  <c r="S277" i="1"/>
  <c r="X277" i="1"/>
  <c r="AC277" i="1" s="1"/>
  <c r="AJ277" i="1" s="1"/>
  <c r="AG277" i="1" s="1"/>
  <c r="AD277" i="1" s="1"/>
  <c r="X637" i="1"/>
  <c r="AC637" i="1" s="1"/>
  <c r="AJ637" i="1" s="1"/>
  <c r="AG637" i="1" s="1"/>
  <c r="AD637" i="1" s="1"/>
  <c r="S51" i="1"/>
  <c r="S217" i="1"/>
  <c r="X40" i="1"/>
  <c r="AC40" i="1" s="1"/>
  <c r="AJ40" i="1" s="1"/>
  <c r="AG40" i="1" s="1"/>
  <c r="AD40" i="1" s="1"/>
  <c r="X857" i="1"/>
  <c r="AC857" i="1" s="1"/>
  <c r="AJ857" i="1" s="1"/>
  <c r="AG857" i="1" s="1"/>
  <c r="AD857" i="1" s="1"/>
  <c r="S869" i="1"/>
  <c r="S868" i="1"/>
  <c r="X859" i="1"/>
  <c r="AC859" i="1" s="1"/>
  <c r="AJ859" i="1" s="1"/>
  <c r="AG859" i="1" s="1"/>
  <c r="AD859" i="1" s="1"/>
  <c r="S220" i="1"/>
  <c r="X856" i="1"/>
  <c r="AC856" i="1" s="1"/>
  <c r="AJ856" i="1" s="1"/>
  <c r="AG856" i="1" s="1"/>
  <c r="AD856" i="1" s="1"/>
  <c r="X866" i="1"/>
  <c r="AC866" i="1" s="1"/>
  <c r="AJ866" i="1" s="1"/>
  <c r="AG866" i="1" s="1"/>
  <c r="AD866" i="1" s="1"/>
  <c r="X867" i="1"/>
  <c r="AC867" i="1" s="1"/>
  <c r="AJ867" i="1" s="1"/>
  <c r="AG867" i="1" s="1"/>
  <c r="AD867" i="1" s="1"/>
  <c r="X861" i="1"/>
  <c r="AC861" i="1" s="1"/>
  <c r="AJ861" i="1" s="1"/>
  <c r="AG861" i="1" s="1"/>
  <c r="AD861" i="1" s="1"/>
  <c r="S41" i="1"/>
  <c r="X49" i="1"/>
  <c r="AC49" i="1" s="1"/>
  <c r="AJ49" i="1" s="1"/>
  <c r="AG49" i="1" s="1"/>
  <c r="AD49" i="1" s="1"/>
  <c r="S49" i="1"/>
  <c r="S54" i="1"/>
  <c r="X54" i="1"/>
  <c r="AC54" i="1" s="1"/>
  <c r="AJ54" i="1" s="1"/>
  <c r="AG54" i="1" s="1"/>
  <c r="AD54" i="1" s="1"/>
  <c r="S52" i="1"/>
  <c r="X52" i="1"/>
  <c r="AC52" i="1" s="1"/>
  <c r="AJ52" i="1" s="1"/>
  <c r="AG52" i="1" s="1"/>
  <c r="AD52" i="1" s="1"/>
  <c r="S622" i="1"/>
  <c r="S706" i="1"/>
  <c r="X634" i="1"/>
  <c r="AC634" i="1" s="1"/>
  <c r="AJ634" i="1" s="1"/>
  <c r="AG634" i="1" s="1"/>
  <c r="AD634" i="1" s="1"/>
  <c r="X85" i="1"/>
  <c r="AC85" i="1" s="1"/>
  <c r="AJ85" i="1" s="1"/>
  <c r="AG85" i="1" s="1"/>
  <c r="AD85" i="1" s="1"/>
  <c r="S68" i="1"/>
  <c r="X97" i="1"/>
  <c r="AC97" i="1" s="1"/>
  <c r="AJ97" i="1" s="1"/>
  <c r="AG97" i="1" s="1"/>
  <c r="AD97" i="1" s="1"/>
  <c r="S82" i="1"/>
  <c r="X100" i="1"/>
  <c r="AC100" i="1" s="1"/>
  <c r="AJ100" i="1" s="1"/>
  <c r="AG100" i="1" s="1"/>
  <c r="AD100" i="1" s="1"/>
  <c r="X729" i="1"/>
  <c r="AC729" i="1" s="1"/>
  <c r="AJ729" i="1" s="1"/>
  <c r="AG729" i="1" s="1"/>
  <c r="AD729" i="1" s="1"/>
  <c r="S365" i="1"/>
  <c r="X787" i="1"/>
  <c r="AC787" i="1" s="1"/>
  <c r="AJ787" i="1" s="1"/>
  <c r="AG787" i="1" s="1"/>
  <c r="AD787" i="1" s="1"/>
  <c r="X798" i="1"/>
  <c r="AC798" i="1" s="1"/>
  <c r="AJ798" i="1" s="1"/>
  <c r="AG798" i="1" s="1"/>
  <c r="AD798" i="1" s="1"/>
  <c r="X316" i="1"/>
  <c r="AC316" i="1" s="1"/>
  <c r="AJ316" i="1" s="1"/>
  <c r="AG316" i="1" s="1"/>
  <c r="AD316" i="1" s="1"/>
  <c r="S70" i="1"/>
  <c r="S431" i="1"/>
  <c r="S210" i="1"/>
  <c r="S399" i="1"/>
  <c r="X399" i="1"/>
  <c r="AC399" i="1" s="1"/>
  <c r="AJ399" i="1" s="1"/>
  <c r="AG399" i="1" s="1"/>
  <c r="AD399" i="1" s="1"/>
  <c r="X325" i="1"/>
  <c r="AC325" i="1" s="1"/>
  <c r="AJ325" i="1" s="1"/>
  <c r="AG325" i="1" s="1"/>
  <c r="AD325" i="1" s="1"/>
  <c r="S467" i="1"/>
  <c r="X467" i="1"/>
  <c r="AC467" i="1" s="1"/>
  <c r="AJ467" i="1" s="1"/>
  <c r="AG467" i="1" s="1"/>
  <c r="AD467" i="1" s="1"/>
  <c r="S746" i="1"/>
  <c r="X746" i="1"/>
  <c r="AC746" i="1" s="1"/>
  <c r="AJ746" i="1" s="1"/>
  <c r="AG746" i="1" s="1"/>
  <c r="AD746" i="1" s="1"/>
  <c r="S209" i="1"/>
  <c r="X209" i="1"/>
  <c r="AC209" i="1" s="1"/>
  <c r="AJ209" i="1" s="1"/>
  <c r="AG209" i="1" s="1"/>
  <c r="AD209" i="1" s="1"/>
  <c r="S707" i="1"/>
  <c r="S813" i="1"/>
  <c r="S810" i="1"/>
  <c r="X540" i="1"/>
  <c r="AC540" i="1" s="1"/>
  <c r="AJ540" i="1" s="1"/>
  <c r="AG540" i="1" s="1"/>
  <c r="AD540" i="1" s="1"/>
  <c r="S701" i="1"/>
  <c r="X343" i="1"/>
  <c r="AC343" i="1" s="1"/>
  <c r="AJ343" i="1" s="1"/>
  <c r="AG343" i="1" s="1"/>
  <c r="AD343" i="1" s="1"/>
  <c r="S343" i="1"/>
  <c r="X300" i="1"/>
  <c r="AC300" i="1" s="1"/>
  <c r="AJ300" i="1" s="1"/>
  <c r="AG300" i="1" s="1"/>
  <c r="AD300" i="1" s="1"/>
  <c r="S300" i="1"/>
  <c r="S525" i="1"/>
  <c r="X556" i="1"/>
  <c r="AC556" i="1" s="1"/>
  <c r="AJ556" i="1" s="1"/>
  <c r="AG556" i="1" s="1"/>
  <c r="AD556" i="1" s="1"/>
  <c r="S556" i="1"/>
  <c r="X321" i="1"/>
  <c r="AC321" i="1" s="1"/>
  <c r="AJ321" i="1" s="1"/>
  <c r="AG321" i="1" s="1"/>
  <c r="AD321" i="1" s="1"/>
  <c r="S321" i="1"/>
  <c r="X647" i="1"/>
  <c r="AC647" i="1" s="1"/>
  <c r="AJ647" i="1" s="1"/>
  <c r="AG647" i="1" s="1"/>
  <c r="AD647" i="1" s="1"/>
  <c r="S647" i="1"/>
  <c r="S667" i="1"/>
  <c r="X667" i="1"/>
  <c r="AC667" i="1" s="1"/>
  <c r="AJ667" i="1" s="1"/>
  <c r="AG667" i="1" s="1"/>
  <c r="AD667" i="1" s="1"/>
  <c r="X819" i="1"/>
  <c r="AC819" i="1" s="1"/>
  <c r="AJ819" i="1" s="1"/>
  <c r="AG819" i="1" s="1"/>
  <c r="AD819" i="1" s="1"/>
  <c r="S819" i="1"/>
  <c r="S831" i="1"/>
  <c r="X831" i="1"/>
  <c r="AC831" i="1" s="1"/>
  <c r="AJ831" i="1" s="1"/>
  <c r="AG831" i="1" s="1"/>
  <c r="AD831" i="1" s="1"/>
  <c r="X240" i="1"/>
  <c r="AC240" i="1" s="1"/>
  <c r="AJ240" i="1" s="1"/>
  <c r="AG240" i="1" s="1"/>
  <c r="AD240" i="1" s="1"/>
  <c r="S240" i="1"/>
  <c r="X745" i="1"/>
  <c r="AC745" i="1" s="1"/>
  <c r="AJ745" i="1" s="1"/>
  <c r="AG745" i="1" s="1"/>
  <c r="AD745" i="1" s="1"/>
  <c r="S745" i="1"/>
  <c r="S286" i="1"/>
  <c r="X286" i="1"/>
  <c r="AC286" i="1" s="1"/>
  <c r="AJ286" i="1" s="1"/>
  <c r="AG286" i="1" s="1"/>
  <c r="AD286" i="1" s="1"/>
  <c r="S354" i="1"/>
  <c r="X354" i="1"/>
  <c r="AC354" i="1" s="1"/>
  <c r="AJ354" i="1" s="1"/>
  <c r="AG354" i="1" s="1"/>
  <c r="AD354" i="1" s="1"/>
  <c r="S799" i="1"/>
  <c r="X799" i="1"/>
  <c r="AC799" i="1" s="1"/>
  <c r="AJ799" i="1" s="1"/>
  <c r="AG799" i="1" s="1"/>
  <c r="AD799" i="1" s="1"/>
  <c r="X327" i="1"/>
  <c r="AC327" i="1" s="1"/>
  <c r="AJ327" i="1" s="1"/>
  <c r="AG327" i="1" s="1"/>
  <c r="AD327" i="1" s="1"/>
  <c r="S327" i="1"/>
  <c r="X529" i="1"/>
  <c r="AC529" i="1" s="1"/>
  <c r="AJ529" i="1" s="1"/>
  <c r="AG529" i="1" s="1"/>
  <c r="AD529" i="1" s="1"/>
  <c r="S529" i="1"/>
  <c r="X790" i="1"/>
  <c r="AC790" i="1" s="1"/>
  <c r="AJ790" i="1" s="1"/>
  <c r="AG790" i="1" s="1"/>
  <c r="AD790" i="1" s="1"/>
  <c r="S790" i="1"/>
  <c r="S500" i="1"/>
  <c r="X500" i="1"/>
  <c r="AC500" i="1" s="1"/>
  <c r="AJ500" i="1" s="1"/>
  <c r="AG500" i="1" s="1"/>
  <c r="AD500" i="1" s="1"/>
  <c r="X453" i="1"/>
  <c r="AC453" i="1" s="1"/>
  <c r="AJ453" i="1" s="1"/>
  <c r="AG453" i="1" s="1"/>
  <c r="AD453" i="1" s="1"/>
  <c r="S453" i="1"/>
  <c r="S464" i="1"/>
  <c r="X464" i="1"/>
  <c r="AC464" i="1" s="1"/>
  <c r="AJ464" i="1" s="1"/>
  <c r="AG464" i="1" s="1"/>
  <c r="AD464" i="1" s="1"/>
  <c r="S508" i="1"/>
  <c r="X508" i="1"/>
  <c r="AC508" i="1" s="1"/>
  <c r="AJ508" i="1" s="1"/>
  <c r="AG508" i="1" s="1"/>
  <c r="AD508" i="1" s="1"/>
  <c r="S496" i="1"/>
  <c r="X496" i="1"/>
  <c r="AC496" i="1" s="1"/>
  <c r="AJ496" i="1" s="1"/>
  <c r="AG496" i="1" s="1"/>
  <c r="AD496" i="1" s="1"/>
  <c r="S391" i="1"/>
  <c r="X391" i="1"/>
  <c r="AC391" i="1" s="1"/>
  <c r="AJ391" i="1" s="1"/>
  <c r="AG391" i="1" s="1"/>
  <c r="AD391" i="1" s="1"/>
  <c r="S828" i="1"/>
  <c r="X828" i="1"/>
  <c r="AC828" i="1" s="1"/>
  <c r="AJ828" i="1" s="1"/>
  <c r="AG828" i="1" s="1"/>
  <c r="AD828" i="1" s="1"/>
  <c r="S297" i="1"/>
  <c r="X297" i="1"/>
  <c r="AC297" i="1" s="1"/>
  <c r="AJ297" i="1" s="1"/>
  <c r="AG297" i="1" s="1"/>
  <c r="AD297" i="1" s="1"/>
  <c r="S257" i="1"/>
  <c r="X257" i="1"/>
  <c r="AC257" i="1" s="1"/>
  <c r="AJ257" i="1" s="1"/>
  <c r="AG257" i="1" s="1"/>
  <c r="AD257" i="1" s="1"/>
  <c r="X298" i="1"/>
  <c r="AC298" i="1" s="1"/>
  <c r="AJ298" i="1" s="1"/>
  <c r="AG298" i="1" s="1"/>
  <c r="AD298" i="1" s="1"/>
  <c r="S298" i="1"/>
  <c r="X397" i="1"/>
  <c r="AC397" i="1" s="1"/>
  <c r="AJ397" i="1" s="1"/>
  <c r="AG397" i="1" s="1"/>
  <c r="AD397" i="1" s="1"/>
  <c r="S397" i="1"/>
  <c r="X396" i="1"/>
  <c r="AC396" i="1" s="1"/>
  <c r="AJ396" i="1" s="1"/>
  <c r="AG396" i="1" s="1"/>
  <c r="AD396" i="1" s="1"/>
  <c r="S396" i="1"/>
  <c r="X425" i="1"/>
  <c r="AC425" i="1" s="1"/>
  <c r="AJ425" i="1" s="1"/>
  <c r="AG425" i="1" s="1"/>
  <c r="AD425" i="1" s="1"/>
  <c r="X814" i="1"/>
  <c r="AC814" i="1" s="1"/>
  <c r="AJ814" i="1" s="1"/>
  <c r="AG814" i="1" s="1"/>
  <c r="AD814" i="1" s="1"/>
  <c r="S814" i="1"/>
  <c r="S304" i="1"/>
  <c r="X309" i="1"/>
  <c r="AC309" i="1" s="1"/>
  <c r="AJ309" i="1" s="1"/>
  <c r="AG309" i="1" s="1"/>
  <c r="AD309" i="1" s="1"/>
  <c r="S309" i="1"/>
  <c r="X462" i="1"/>
  <c r="AC462" i="1" s="1"/>
  <c r="AJ462" i="1" s="1"/>
  <c r="AG462" i="1" s="1"/>
  <c r="AD462" i="1" s="1"/>
  <c r="S462" i="1"/>
  <c r="X119" i="1"/>
  <c r="AC119" i="1" s="1"/>
  <c r="AJ119" i="1" s="1"/>
  <c r="AG119" i="1" s="1"/>
  <c r="AD119" i="1" s="1"/>
  <c r="S119" i="1"/>
  <c r="S99" i="1"/>
  <c r="X99" i="1"/>
  <c r="AC99" i="1" s="1"/>
  <c r="AJ99" i="1" s="1"/>
  <c r="AG99" i="1" s="1"/>
  <c r="AD99" i="1" s="1"/>
  <c r="S216" i="1"/>
  <c r="X216" i="1"/>
  <c r="AC216" i="1" s="1"/>
  <c r="AJ216" i="1" s="1"/>
  <c r="AG216" i="1" s="1"/>
  <c r="AD216" i="1" s="1"/>
  <c r="S421" i="1"/>
  <c r="X421" i="1"/>
  <c r="AC421" i="1" s="1"/>
  <c r="AJ421" i="1" s="1"/>
  <c r="AG421" i="1" s="1"/>
  <c r="AD421" i="1" s="1"/>
  <c r="X452" i="1"/>
  <c r="AC452" i="1" s="1"/>
  <c r="AJ452" i="1" s="1"/>
  <c r="AG452" i="1" s="1"/>
  <c r="AD452" i="1" s="1"/>
  <c r="S452" i="1"/>
  <c r="S793" i="1"/>
  <c r="X793" i="1"/>
  <c r="AC793" i="1" s="1"/>
  <c r="AJ793" i="1" s="1"/>
  <c r="AG793" i="1" s="1"/>
  <c r="AD793" i="1" s="1"/>
  <c r="X509" i="1"/>
  <c r="AC509" i="1" s="1"/>
  <c r="AJ509" i="1" s="1"/>
  <c r="AG509" i="1" s="1"/>
  <c r="AD509" i="1" s="1"/>
  <c r="S509" i="1"/>
  <c r="X313" i="1"/>
  <c r="AC313" i="1" s="1"/>
  <c r="AJ313" i="1" s="1"/>
  <c r="AG313" i="1" s="1"/>
  <c r="AD313" i="1" s="1"/>
  <c r="S313" i="1"/>
  <c r="X79" i="1"/>
  <c r="AC79" i="1" s="1"/>
  <c r="AJ79" i="1" s="1"/>
  <c r="AG79" i="1" s="1"/>
  <c r="AD79" i="1" s="1"/>
  <c r="S79" i="1"/>
  <c r="S237" i="1"/>
  <c r="X237" i="1"/>
  <c r="AC237" i="1" s="1"/>
  <c r="AJ237" i="1" s="1"/>
  <c r="AG237" i="1" s="1"/>
  <c r="AD237" i="1" s="1"/>
  <c r="X409" i="1"/>
  <c r="AC409" i="1" s="1"/>
  <c r="AJ409" i="1" s="1"/>
  <c r="AG409" i="1" s="1"/>
  <c r="AD409" i="1" s="1"/>
  <c r="S409" i="1"/>
  <c r="S427" i="1"/>
  <c r="X427" i="1"/>
  <c r="AC427" i="1" s="1"/>
  <c r="AJ427" i="1" s="1"/>
  <c r="AG427" i="1" s="1"/>
  <c r="AD427" i="1" s="1"/>
  <c r="S499" i="1"/>
  <c r="X499" i="1"/>
  <c r="AC499" i="1" s="1"/>
  <c r="AJ499" i="1" s="1"/>
  <c r="AG499" i="1" s="1"/>
  <c r="AD499" i="1" s="1"/>
  <c r="S288" i="1"/>
  <c r="X288" i="1"/>
  <c r="AC288" i="1" s="1"/>
  <c r="AJ288" i="1" s="1"/>
  <c r="AG288" i="1" s="1"/>
  <c r="AD288" i="1" s="1"/>
  <c r="S405" i="1"/>
  <c r="X405" i="1"/>
  <c r="AC405" i="1" s="1"/>
  <c r="AJ405" i="1" s="1"/>
  <c r="AG405" i="1" s="1"/>
  <c r="AD405" i="1" s="1"/>
  <c r="S456" i="1"/>
  <c r="X456" i="1"/>
  <c r="AC456" i="1" s="1"/>
  <c r="AJ456" i="1" s="1"/>
  <c r="AG456" i="1" s="1"/>
  <c r="AD456" i="1" s="1"/>
  <c r="S349" i="1"/>
  <c r="X349" i="1"/>
  <c r="AC349" i="1" s="1"/>
  <c r="AJ349" i="1" s="1"/>
  <c r="AG349" i="1" s="1"/>
  <c r="AD349" i="1" s="1"/>
  <c r="X505" i="1"/>
  <c r="AC505" i="1" s="1"/>
  <c r="AJ505" i="1" s="1"/>
  <c r="AG505" i="1" s="1"/>
  <c r="AD505" i="1" s="1"/>
  <c r="S505" i="1"/>
  <c r="S503" i="1"/>
  <c r="X503" i="1"/>
  <c r="AC503" i="1" s="1"/>
  <c r="AJ503" i="1" s="1"/>
  <c r="AG503" i="1" s="1"/>
  <c r="AD503" i="1" s="1"/>
  <c r="X450" i="1"/>
  <c r="AC450" i="1" s="1"/>
  <c r="AJ450" i="1" s="1"/>
  <c r="AG450" i="1" s="1"/>
  <c r="AD450" i="1" s="1"/>
  <c r="S450" i="1"/>
  <c r="S289" i="1"/>
  <c r="X289" i="1"/>
  <c r="AC289" i="1" s="1"/>
  <c r="AJ289" i="1" s="1"/>
  <c r="AG289" i="1" s="1"/>
  <c r="AD289" i="1" s="1"/>
  <c r="X403" i="1"/>
  <c r="AC403" i="1" s="1"/>
  <c r="AJ403" i="1" s="1"/>
  <c r="AG403" i="1" s="1"/>
  <c r="AD403" i="1" s="1"/>
  <c r="S403" i="1"/>
  <c r="X792" i="1"/>
  <c r="AC792" i="1" s="1"/>
  <c r="AJ792" i="1" s="1"/>
  <c r="AG792" i="1" s="1"/>
  <c r="AD792" i="1" s="1"/>
  <c r="S792" i="1"/>
  <c r="S390" i="1"/>
  <c r="X390" i="1"/>
  <c r="AC390" i="1" s="1"/>
  <c r="AJ390" i="1" s="1"/>
  <c r="AG390" i="1" s="1"/>
  <c r="AD390" i="1" s="1"/>
  <c r="X428" i="1"/>
  <c r="AC428" i="1" s="1"/>
  <c r="AJ428" i="1" s="1"/>
  <c r="AG428" i="1" s="1"/>
  <c r="AD428" i="1" s="1"/>
  <c r="S428" i="1"/>
  <c r="S239" i="1"/>
  <c r="X239" i="1"/>
  <c r="AC239" i="1" s="1"/>
  <c r="AJ239" i="1" s="1"/>
  <c r="AG239" i="1" s="1"/>
  <c r="AD239" i="1" s="1"/>
  <c r="X156" i="1"/>
  <c r="AC156" i="1" s="1"/>
  <c r="AJ156" i="1" s="1"/>
  <c r="AG156" i="1" s="1"/>
  <c r="AD156" i="1" s="1"/>
  <c r="S156" i="1"/>
  <c r="S424" i="1"/>
  <c r="X424" i="1"/>
  <c r="AC424" i="1" s="1"/>
  <c r="AJ424" i="1" s="1"/>
  <c r="AG424" i="1" s="1"/>
  <c r="AD424" i="1" s="1"/>
  <c r="X511" i="1"/>
  <c r="AC511" i="1" s="1"/>
  <c r="AJ511" i="1" s="1"/>
  <c r="AG511" i="1" s="1"/>
  <c r="AD511" i="1" s="1"/>
  <c r="S511" i="1"/>
  <c r="X786" i="1"/>
  <c r="AC786" i="1" s="1"/>
  <c r="AJ786" i="1" s="1"/>
  <c r="AG786" i="1" s="1"/>
  <c r="AD786" i="1" s="1"/>
  <c r="S786" i="1"/>
  <c r="X153" i="1"/>
  <c r="AC153" i="1" s="1"/>
  <c r="AJ153" i="1" s="1"/>
  <c r="AG153" i="1" s="1"/>
  <c r="AD153" i="1" s="1"/>
  <c r="S153" i="1"/>
  <c r="S468" i="1"/>
  <c r="X468" i="1"/>
  <c r="AC468" i="1" s="1"/>
  <c r="AJ468" i="1" s="1"/>
  <c r="AG468" i="1" s="1"/>
  <c r="AD468" i="1" s="1"/>
  <c r="X641" i="1"/>
  <c r="AC641" i="1" s="1"/>
  <c r="AJ641" i="1" s="1"/>
  <c r="AG641" i="1" s="1"/>
  <c r="AD641" i="1" s="1"/>
  <c r="S641" i="1"/>
  <c r="X155" i="1"/>
  <c r="AC155" i="1" s="1"/>
  <c r="AJ155" i="1" s="1"/>
  <c r="AG155" i="1" s="1"/>
  <c r="AD155" i="1" s="1"/>
  <c r="S155" i="1"/>
  <c r="S807" i="1"/>
  <c r="X807" i="1"/>
  <c r="AC807" i="1" s="1"/>
  <c r="AJ807" i="1" s="1"/>
  <c r="AG807" i="1" s="1"/>
  <c r="AD807" i="1" s="1"/>
  <c r="X236" i="1"/>
  <c r="AC236" i="1" s="1"/>
  <c r="AJ236" i="1" s="1"/>
  <c r="AG236" i="1" s="1"/>
  <c r="AD236" i="1" s="1"/>
  <c r="S236" i="1"/>
  <c r="S805" i="1"/>
  <c r="X805" i="1"/>
  <c r="AC805" i="1" s="1"/>
  <c r="AJ805" i="1" s="1"/>
  <c r="AG805" i="1" s="1"/>
  <c r="AD805" i="1" s="1"/>
  <c r="S512" i="1"/>
  <c r="X512" i="1"/>
  <c r="AC512" i="1" s="1"/>
  <c r="AJ512" i="1" s="1"/>
  <c r="AG512" i="1" s="1"/>
  <c r="AD512" i="1" s="1"/>
  <c r="S459" i="1"/>
  <c r="X459" i="1"/>
  <c r="AC459" i="1" s="1"/>
  <c r="AJ459" i="1" s="1"/>
  <c r="AG459" i="1" s="1"/>
  <c r="AD459" i="1" s="1"/>
  <c r="S506" i="1"/>
  <c r="X506" i="1"/>
  <c r="AC506" i="1" s="1"/>
  <c r="AJ506" i="1" s="1"/>
  <c r="AG506" i="1" s="1"/>
  <c r="AD506" i="1" s="1"/>
  <c r="S393" i="1"/>
  <c r="X393" i="1"/>
  <c r="AC393" i="1" s="1"/>
  <c r="AJ393" i="1" s="1"/>
  <c r="AG393" i="1" s="1"/>
  <c r="AD393" i="1" s="1"/>
  <c r="X422" i="1"/>
  <c r="AC422" i="1" s="1"/>
  <c r="AJ422" i="1" s="1"/>
  <c r="AG422" i="1" s="1"/>
  <c r="AD422" i="1" s="1"/>
  <c r="S422" i="1"/>
  <c r="S497" i="1"/>
  <c r="X497" i="1"/>
  <c r="AC497" i="1" s="1"/>
  <c r="AJ497" i="1" s="1"/>
  <c r="AG497" i="1" s="1"/>
  <c r="AD497" i="1" s="1"/>
  <c r="S461" i="1"/>
  <c r="X461" i="1"/>
  <c r="AC461" i="1" s="1"/>
  <c r="AJ461" i="1" s="1"/>
  <c r="AG461" i="1" s="1"/>
  <c r="AD461" i="1" s="1"/>
  <c r="S458" i="1"/>
  <c r="X458" i="1"/>
  <c r="AC458" i="1" s="1"/>
  <c r="AJ458" i="1" s="1"/>
  <c r="AG458" i="1" s="1"/>
  <c r="AD458" i="1" s="1"/>
  <c r="X44" i="1"/>
  <c r="AC44" i="1" s="1"/>
  <c r="AJ44" i="1" s="1"/>
  <c r="AG44" i="1" s="1"/>
  <c r="AD44" i="1" s="1"/>
  <c r="S44" i="1"/>
  <c r="S408" i="1"/>
  <c r="X408" i="1"/>
  <c r="AC408" i="1" s="1"/>
  <c r="AJ408" i="1" s="1"/>
  <c r="AG408" i="1" s="1"/>
  <c r="AD408" i="1" s="1"/>
  <c r="S502" i="1"/>
  <c r="X502" i="1"/>
  <c r="AC502" i="1" s="1"/>
  <c r="AJ502" i="1" s="1"/>
  <c r="AG502" i="1" s="1"/>
  <c r="AD502" i="1" s="1"/>
  <c r="S402" i="1"/>
  <c r="X402" i="1"/>
  <c r="AC402" i="1" s="1"/>
  <c r="AJ402" i="1" s="1"/>
  <c r="AG402" i="1" s="1"/>
  <c r="AD402" i="1" s="1"/>
  <c r="S38" i="1"/>
  <c r="X38" i="1"/>
  <c r="AC38" i="1" s="1"/>
  <c r="AJ38" i="1" s="1"/>
  <c r="AG38" i="1" s="1"/>
  <c r="AD38" i="1" s="1"/>
  <c r="S285" i="1"/>
  <c r="X285" i="1"/>
  <c r="AC285" i="1" s="1"/>
  <c r="AJ285" i="1" s="1"/>
  <c r="AG285" i="1" s="1"/>
  <c r="AD285" i="1" s="1"/>
  <c r="S256" i="1"/>
  <c r="X256" i="1"/>
  <c r="AC256" i="1" s="1"/>
  <c r="AJ256" i="1" s="1"/>
  <c r="AG256" i="1" s="1"/>
  <c r="AD256" i="1" s="1"/>
  <c r="X310" i="1"/>
  <c r="AC310" i="1" s="1"/>
  <c r="AJ310" i="1" s="1"/>
  <c r="AG310" i="1" s="1"/>
  <c r="AD310" i="1" s="1"/>
  <c r="S310" i="1"/>
  <c r="S640" i="1"/>
  <c r="X640" i="1"/>
  <c r="AC640" i="1" s="1"/>
  <c r="AJ640" i="1" s="1"/>
  <c r="AG640" i="1" s="1"/>
  <c r="AD640" i="1" s="1"/>
  <c r="S280" i="1"/>
  <c r="X280" i="1"/>
  <c r="AC280" i="1" s="1"/>
  <c r="AJ280" i="1" s="1"/>
  <c r="AG280" i="1" s="1"/>
  <c r="AD280" i="1" s="1"/>
  <c r="S342" i="1"/>
  <c r="X342" i="1"/>
  <c r="AC342" i="1" s="1"/>
  <c r="AJ342" i="1" s="1"/>
  <c r="AG342" i="1" s="1"/>
  <c r="AD342" i="1" s="1"/>
  <c r="X449" i="1"/>
  <c r="AC449" i="1" s="1"/>
  <c r="AJ449" i="1" s="1"/>
  <c r="AG449" i="1" s="1"/>
  <c r="AD449" i="1" s="1"/>
  <c r="S449" i="1"/>
  <c r="X306" i="1" l="1"/>
  <c r="AC306" i="1" s="1"/>
  <c r="AJ306" i="1" s="1"/>
  <c r="AG306" i="1" s="1"/>
  <c r="AD306" i="1" s="1"/>
  <c r="X394" i="1"/>
  <c r="AC394" i="1" s="1"/>
  <c r="AJ394" i="1" s="1"/>
  <c r="AG394" i="1" s="1"/>
  <c r="AD394" i="1" s="1"/>
  <c r="X455" i="1"/>
  <c r="AC455" i="1" s="1"/>
  <c r="AJ455" i="1" s="1"/>
  <c r="AG455" i="1" s="1"/>
  <c r="AD455" i="1" s="1"/>
  <c r="S700" i="1"/>
  <c r="X767" i="1"/>
  <c r="AC767" i="1" s="1"/>
  <c r="AJ767" i="1" s="1"/>
  <c r="AG767" i="1" s="1"/>
  <c r="AD767" i="1" s="1"/>
  <c r="X400" i="1"/>
  <c r="AC400" i="1" s="1"/>
  <c r="AJ400" i="1" s="1"/>
  <c r="AG400" i="1" s="1"/>
  <c r="AD400" i="1" s="1"/>
  <c r="X42" i="1"/>
  <c r="AC42" i="1" s="1"/>
  <c r="AJ42" i="1" s="1"/>
  <c r="AG42" i="1" s="1"/>
  <c r="AD42" i="1" s="1"/>
  <c r="S658" i="1"/>
  <c r="S87" i="1"/>
  <c r="S214" i="1"/>
  <c r="S554" i="1"/>
  <c r="S39" i="1"/>
  <c r="X115" i="1"/>
  <c r="AC115" i="1" s="1"/>
  <c r="AJ115" i="1" s="1"/>
  <c r="AG115" i="1" s="1"/>
  <c r="AD115" i="1" s="1"/>
  <c r="X73" i="1"/>
  <c r="AC73" i="1" s="1"/>
  <c r="AJ73" i="1" s="1"/>
  <c r="AG73" i="1" s="1"/>
  <c r="AD73" i="1" s="1"/>
  <c r="S303" i="1"/>
  <c r="X303" i="1"/>
  <c r="AC303" i="1" s="1"/>
  <c r="AJ303" i="1" s="1"/>
  <c r="AG303" i="1" s="1"/>
  <c r="AD303" i="1" s="1"/>
  <c r="X808" i="1"/>
  <c r="AC808" i="1" s="1"/>
  <c r="AJ808" i="1" s="1"/>
  <c r="AG808" i="1" s="1"/>
  <c r="AD808" i="1" s="1"/>
  <c r="X742" i="1"/>
  <c r="AC742" i="1" s="1"/>
  <c r="AJ742" i="1" s="1"/>
  <c r="AG742" i="1" s="1"/>
  <c r="AD742" i="1" s="1"/>
  <c r="S743" i="1"/>
  <c r="X743" i="1"/>
  <c r="AC743" i="1" s="1"/>
  <c r="AJ743" i="1" s="1"/>
  <c r="AG743" i="1" s="1"/>
  <c r="AD743" i="1" s="1"/>
  <c r="S322" i="1"/>
  <c r="X322" i="1"/>
  <c r="AC322" i="1" s="1"/>
  <c r="AJ322" i="1" s="1"/>
  <c r="AG322" i="1" s="1"/>
  <c r="AD322" i="1" s="1"/>
  <c r="S702" i="1"/>
  <c r="X702" i="1"/>
  <c r="AC702" i="1" s="1"/>
  <c r="AJ702" i="1" s="1"/>
  <c r="AG702" i="1" s="1"/>
  <c r="AD702" i="1" s="1"/>
  <c r="X632" i="1"/>
  <c r="AC632" i="1" s="1"/>
  <c r="AJ632" i="1" s="1"/>
  <c r="AG632" i="1" s="1"/>
  <c r="AD632" i="1" s="1"/>
  <c r="S632" i="1"/>
  <c r="X653" i="1"/>
  <c r="AC653" i="1" s="1"/>
  <c r="AJ653" i="1" s="1"/>
  <c r="AG653" i="1" s="1"/>
  <c r="AD653" i="1" s="1"/>
  <c r="S653" i="1"/>
  <c r="S656" i="1"/>
  <c r="X656" i="1"/>
  <c r="AC656" i="1" s="1"/>
  <c r="AJ656" i="1" s="1"/>
  <c r="AG656" i="1" s="1"/>
  <c r="AD656" i="1" s="1"/>
  <c r="X763" i="1"/>
  <c r="AC763" i="1" s="1"/>
  <c r="AJ763" i="1" s="1"/>
  <c r="AG763" i="1" s="1"/>
  <c r="AD763" i="1" s="1"/>
  <c r="S763" i="1"/>
  <c r="X481" i="1"/>
  <c r="AC481" i="1" s="1"/>
  <c r="AJ481" i="1" s="1"/>
  <c r="AG481" i="1" s="1"/>
  <c r="AD481" i="1" s="1"/>
  <c r="S481" i="1"/>
  <c r="S339" i="1"/>
  <c r="X339" i="1"/>
  <c r="AC339" i="1" s="1"/>
  <c r="AJ339" i="1" s="1"/>
  <c r="AG339" i="1" s="1"/>
  <c r="AD339" i="1" s="1"/>
  <c r="S324" i="1"/>
  <c r="X324" i="1"/>
  <c r="AC324" i="1" s="1"/>
  <c r="AJ324" i="1" s="1"/>
  <c r="AG324" i="1" s="1"/>
  <c r="AD324" i="1" s="1"/>
  <c r="X626" i="1"/>
  <c r="AC626" i="1" s="1"/>
  <c r="AJ626" i="1" s="1"/>
  <c r="AG626" i="1" s="1"/>
  <c r="AD626" i="1" s="1"/>
  <c r="S626" i="1"/>
  <c r="X625" i="1"/>
  <c r="AC625" i="1" s="1"/>
  <c r="AJ625" i="1" s="1"/>
  <c r="AG625" i="1" s="1"/>
  <c r="AD625" i="1" s="1"/>
  <c r="S625" i="1"/>
  <c r="X315" i="1"/>
  <c r="AC315" i="1" s="1"/>
  <c r="AJ315" i="1" s="1"/>
  <c r="AG315" i="1" s="1"/>
  <c r="AD315" i="1" s="1"/>
  <c r="S315" i="1"/>
  <c r="X351" i="1"/>
  <c r="AC351" i="1" s="1"/>
  <c r="AJ351" i="1" s="1"/>
  <c r="AG351" i="1" s="1"/>
  <c r="AD351" i="1" s="1"/>
  <c r="S351" i="1"/>
  <c r="X650" i="1"/>
  <c r="AC650" i="1" s="1"/>
  <c r="AJ650" i="1" s="1"/>
  <c r="AG650" i="1" s="1"/>
  <c r="AD650" i="1" s="1"/>
  <c r="S650" i="1"/>
  <c r="S348" i="1"/>
  <c r="X348" i="1"/>
  <c r="AC348" i="1" s="1"/>
  <c r="AJ348" i="1" s="1"/>
  <c r="AG348" i="1" s="1"/>
  <c r="AD348" i="1" s="1"/>
  <c r="X295" i="1"/>
  <c r="AC295" i="1" s="1"/>
  <c r="AJ295" i="1" s="1"/>
  <c r="AG295" i="1" s="1"/>
  <c r="AD295" i="1" s="1"/>
  <c r="S295" i="1"/>
  <c r="X761" i="1"/>
  <c r="AC761" i="1" s="1"/>
  <c r="AJ761" i="1" s="1"/>
  <c r="AG761" i="1" s="1"/>
  <c r="AD761" i="1" s="1"/>
  <c r="S761" i="1"/>
  <c r="S433" i="1"/>
  <c r="X433" i="1"/>
  <c r="AC433" i="1" s="1"/>
  <c r="AJ433" i="1" s="1"/>
  <c r="AG433" i="1" s="1"/>
  <c r="AD433" i="1" s="1"/>
  <c r="S434" i="1"/>
  <c r="X434" i="1"/>
  <c r="AC434" i="1" s="1"/>
  <c r="AJ434" i="1" s="1"/>
  <c r="AG434" i="1" s="1"/>
  <c r="AD434" i="1" s="1"/>
  <c r="S355" i="1"/>
  <c r="X355" i="1"/>
  <c r="AC355" i="1" s="1"/>
  <c r="AJ355" i="1" s="1"/>
  <c r="AG355" i="1" s="1"/>
  <c r="AD355" i="1" s="1"/>
  <c r="S241" i="1"/>
  <c r="X241" i="1"/>
  <c r="AC241" i="1" s="1"/>
  <c r="AJ241" i="1" s="1"/>
  <c r="AG241" i="1" s="1"/>
  <c r="AD241" i="1" s="1"/>
  <c r="S255" i="1"/>
  <c r="X255" i="1"/>
  <c r="AC255" i="1" s="1"/>
  <c r="AJ255" i="1" s="1"/>
  <c r="AG255" i="1" s="1"/>
  <c r="AD255" i="1" s="1"/>
  <c r="S166" i="1"/>
  <c r="X166" i="1"/>
  <c r="AC166" i="1" s="1"/>
  <c r="AJ166" i="1" s="1"/>
  <c r="AG166" i="1" s="1"/>
  <c r="AD166" i="1" s="1"/>
  <c r="S218" i="1"/>
  <c r="X218" i="1"/>
  <c r="AC218" i="1" s="1"/>
  <c r="AJ218" i="1" s="1"/>
  <c r="AG218" i="1" s="1"/>
  <c r="AD218" i="1" s="1"/>
  <c r="X154" i="1"/>
  <c r="AC154" i="1" s="1"/>
  <c r="AJ154" i="1" s="1"/>
  <c r="AG154" i="1" s="1"/>
  <c r="AD154" i="1" s="1"/>
  <c r="S168" i="1"/>
  <c r="X168" i="1"/>
  <c r="AC168" i="1" s="1"/>
  <c r="AJ168" i="1" s="1"/>
  <c r="AG168" i="1" s="1"/>
  <c r="AD168" i="1" s="1"/>
  <c r="S116" i="1"/>
  <c r="X116" i="1"/>
  <c r="AC116" i="1" s="1"/>
  <c r="AJ116" i="1" s="1"/>
  <c r="AG116" i="1" s="1"/>
  <c r="AD116" i="1" s="1"/>
  <c r="S140" i="1"/>
  <c r="X140" i="1"/>
  <c r="AC140" i="1" s="1"/>
  <c r="AJ140" i="1" s="1"/>
  <c r="AG140" i="1" s="1"/>
  <c r="AD140" i="1" s="1"/>
  <c r="X212" i="1"/>
  <c r="AC212" i="1" s="1"/>
  <c r="AJ212" i="1" s="1"/>
  <c r="AG212" i="1" s="1"/>
  <c r="AD212" i="1" s="1"/>
  <c r="S212" i="1"/>
  <c r="S637" i="1"/>
  <c r="S346" i="1"/>
  <c r="X346" i="1"/>
  <c r="AC346" i="1" s="1"/>
  <c r="AJ346" i="1" s="1"/>
  <c r="AG346" i="1" s="1"/>
  <c r="AD346" i="1" s="1"/>
  <c r="X801" i="1"/>
  <c r="AC801" i="1" s="1"/>
  <c r="AJ801" i="1" s="1"/>
  <c r="AG801" i="1" s="1"/>
  <c r="AD801" i="1" s="1"/>
  <c r="S801" i="1"/>
  <c r="S334" i="1"/>
  <c r="X334" i="1"/>
  <c r="AC334" i="1" s="1"/>
  <c r="AJ334" i="1" s="1"/>
  <c r="AG334" i="1" s="1"/>
  <c r="AD334" i="1" s="1"/>
  <c r="S826" i="1"/>
  <c r="X826" i="1"/>
  <c r="AC826" i="1" s="1"/>
  <c r="AJ826" i="1" s="1"/>
  <c r="AG826" i="1" s="1"/>
  <c r="AD826" i="1" s="1"/>
  <c r="S436" i="1" l="1"/>
  <c r="X436" i="1"/>
  <c r="AC436" i="1" s="1"/>
  <c r="AJ436" i="1" s="1"/>
  <c r="AG436" i="1" s="1"/>
  <c r="AD436" i="1" s="1"/>
  <c r="S65" i="1"/>
  <c r="X65" i="1"/>
  <c r="AC65" i="1" s="1"/>
  <c r="AJ65" i="1" s="1"/>
  <c r="AG65" i="1" s="1"/>
  <c r="AD65" i="1" s="1"/>
  <c r="S50" i="1"/>
  <c r="X50" i="1"/>
  <c r="AC50" i="1" s="1"/>
  <c r="AJ50" i="1" s="1"/>
  <c r="AG50" i="1" s="1"/>
  <c r="AD50" i="1" s="1"/>
  <c r="S48" i="1"/>
  <c r="X48" i="1"/>
  <c r="AC48" i="1" s="1"/>
  <c r="AJ48" i="1" s="1"/>
  <c r="AG48" i="1" s="1"/>
  <c r="AD48" i="1" s="1"/>
  <c r="S71" i="1"/>
  <c r="X71" i="1"/>
  <c r="AC71" i="1" s="1"/>
  <c r="AJ71" i="1" s="1"/>
  <c r="AG71" i="1" s="1"/>
  <c r="AD71" i="1" s="1"/>
</calcChain>
</file>

<file path=xl/sharedStrings.xml><?xml version="1.0" encoding="utf-8"?>
<sst xmlns="http://schemas.openxmlformats.org/spreadsheetml/2006/main" count="4478" uniqueCount="1309">
  <si>
    <t>1" x 2" Brick Mosaic</t>
  </si>
  <si>
    <t>1" x 2" Brick Mosaic - Custom Blends</t>
  </si>
  <si>
    <t>0.96 SF/SHT</t>
  </si>
  <si>
    <t>Sei-ta Mosaic</t>
  </si>
  <si>
    <t>Sei-ta Mosaic - Custom Blends</t>
  </si>
  <si>
    <t>Bali</t>
  </si>
  <si>
    <t>Graphite</t>
  </si>
  <si>
    <t>Mesh</t>
  </si>
  <si>
    <t>Color China Sea Green is discontinued.</t>
  </si>
  <si>
    <t>Color Oasis Green is discontinued.</t>
  </si>
  <si>
    <t>a,b</t>
  </si>
  <si>
    <t>Wall Pattern Mosaic added to line.</t>
  </si>
  <si>
    <t>x</t>
  </si>
  <si>
    <t>continued on next page</t>
  </si>
  <si>
    <t>Natural or Silk</t>
  </si>
  <si>
    <t xml:space="preserve"> Pearl or Silk</t>
  </si>
  <si>
    <t>Herringbone, Mini Brick Mosaic Blend, Mini Brick Stacked, Japonaise &amp; Sei-ta.</t>
  </si>
  <si>
    <t>1/2" x 1/2" Mini Mosaic</t>
  </si>
  <si>
    <t>1/2" x 1/2" Mini Mosaic - Custom Blends</t>
  </si>
  <si>
    <t>1.01 SF/SHT</t>
  </si>
  <si>
    <t>15-5/8" x 4-1/2" x 2-1/2" Sink/Cover Set discontinued.</t>
  </si>
  <si>
    <t>Color CL (Chocolate Lux) discontinued.</t>
  </si>
  <si>
    <t>Ra-den</t>
  </si>
  <si>
    <t>Palm</t>
  </si>
  <si>
    <t>Ceramic Tile Decorative Product Lines</t>
  </si>
  <si>
    <t>Ceramic Product  Lines</t>
  </si>
  <si>
    <t>Glass Product Lines</t>
  </si>
  <si>
    <t>Glass Decorative Product Lines</t>
  </si>
  <si>
    <t>Woodhouse Bar in color Ruby Natural discontinued.</t>
  </si>
  <si>
    <t>Flat Bar</t>
  </si>
  <si>
    <t>Color:</t>
  </si>
  <si>
    <t xml:space="preserve"> </t>
  </si>
  <si>
    <t>3" x 12"</t>
  </si>
  <si>
    <t>Glass Mosaic (Blend of Marbleized &amp; Tozen)</t>
  </si>
  <si>
    <t>Gendai</t>
  </si>
  <si>
    <t>Aqua</t>
  </si>
  <si>
    <t>Albicant</t>
  </si>
  <si>
    <t>Azuline</t>
  </si>
  <si>
    <t>Japonaise Mosaic</t>
  </si>
  <si>
    <t>Japonaise Mosaic - Custom Blends</t>
  </si>
  <si>
    <t>Tresse Mosaic - Custom Blends</t>
  </si>
  <si>
    <t>Tresse Mosaic</t>
  </si>
  <si>
    <t>Haisen</t>
  </si>
  <si>
    <t>Glass Mosaic</t>
  </si>
  <si>
    <t>Changes</t>
  </si>
  <si>
    <t>Moved into the Tomei line.</t>
  </si>
  <si>
    <t>Color Black discontinued in both shapes.</t>
  </si>
  <si>
    <t>Moved into the Sumi-e line.</t>
  </si>
  <si>
    <t>1.08 SF/SHT</t>
  </si>
  <si>
    <t>1.03 SF/SHT</t>
  </si>
  <si>
    <t>1.00 SF/SHT</t>
  </si>
  <si>
    <t>Falling Water Mosaic</t>
  </si>
  <si>
    <t>MU Borders</t>
  </si>
  <si>
    <t>Fiddlesticks</t>
  </si>
  <si>
    <t>Hikari</t>
  </si>
  <si>
    <t>Japonaise</t>
  </si>
  <si>
    <t>Marbleized</t>
  </si>
  <si>
    <t>Mini Flat Bars</t>
  </si>
  <si>
    <t>Rainbow</t>
  </si>
  <si>
    <t>San-Mai</t>
  </si>
  <si>
    <t>Sei-ta</t>
  </si>
  <si>
    <t>Sumi-e</t>
  </si>
  <si>
    <t>Tomei</t>
  </si>
  <si>
    <t>Tozen</t>
  </si>
  <si>
    <t>Straight Cut Slate</t>
  </si>
  <si>
    <t>Tumbled Slate</t>
  </si>
  <si>
    <t>Boso Slate Borders</t>
  </si>
  <si>
    <t>Buyi Slate</t>
  </si>
  <si>
    <t>Renga Straight Cut Slate</t>
  </si>
  <si>
    <t>Rhomboid Tumbled Slate</t>
  </si>
  <si>
    <t>Shiba</t>
  </si>
  <si>
    <t>Kura</t>
  </si>
  <si>
    <t>MU Tiles</t>
  </si>
  <si>
    <t>Safari</t>
  </si>
  <si>
    <t>1/2" x 1" Stacked Mosaic</t>
  </si>
  <si>
    <t>1/2" x 1" Stacked Mosaic - Custom Blends</t>
  </si>
  <si>
    <t>0.98 SF/SHT</t>
  </si>
  <si>
    <t>0.99 SF/SHT</t>
  </si>
  <si>
    <t>1" x 1" Mosaic - Custom Blends</t>
  </si>
  <si>
    <t>Natural</t>
  </si>
  <si>
    <t>Date</t>
  </si>
  <si>
    <t>Announced</t>
  </si>
  <si>
    <t>New Products</t>
  </si>
  <si>
    <t>Discontinued Products</t>
  </si>
  <si>
    <t>2 new colors added:  Bancha &amp; Cottage Blue.  New Flat Bar Liner added.</t>
  </si>
  <si>
    <t>Price</t>
  </si>
  <si>
    <t>If you have any questions on how to best use this spreadsheet, please feel free to contact</t>
  </si>
  <si>
    <t>Jim Vogel at (800) 422-6860, ext. 4201 or via e-mail at jimvogel@cctd.com</t>
  </si>
  <si>
    <t>If you want to use Conestoga Tile's list price, leave them blank.</t>
  </si>
  <si>
    <t>Decos</t>
  </si>
  <si>
    <t>Page</t>
  </si>
  <si>
    <t>Colors:</t>
  </si>
  <si>
    <t>Sizes &amp; Shapes</t>
  </si>
  <si>
    <t>Cost</t>
  </si>
  <si>
    <t>List Price</t>
  </si>
  <si>
    <t>Stock</t>
  </si>
  <si>
    <t>Net</t>
  </si>
  <si>
    <t>Code</t>
  </si>
  <si>
    <t>U/M</t>
  </si>
  <si>
    <t>Note</t>
  </si>
  <si>
    <t>Disc.</t>
  </si>
  <si>
    <t>Disc</t>
  </si>
  <si>
    <t>Act. Cost</t>
  </si>
  <si>
    <t>Retail Price Calculations</t>
  </si>
  <si>
    <t>Price List</t>
  </si>
  <si>
    <t>Size</t>
  </si>
  <si>
    <t>SF/CTN</t>
  </si>
  <si>
    <t>Shape</t>
  </si>
  <si>
    <t>Description</t>
  </si>
  <si>
    <t>1</t>
  </si>
  <si>
    <t>Old Fashioned Glow</t>
  </si>
  <si>
    <t>Wisp Glow</t>
  </si>
  <si>
    <t>CCTD Effective Date</t>
  </si>
  <si>
    <t>The spreadsheet has many special features to assist you.  Apply your discount to generate your net costs for your purchasing department.  Apply your standard gross margin percentage or custom prices to generate your own custom price list for your showroom.  Print out individual price list for each series that can be attached to the back of your sample boards for easy reference.</t>
  </si>
  <si>
    <t>GP%</t>
  </si>
  <si>
    <t>Click on "Index" to set the print area for the price list index</t>
  </si>
  <si>
    <t>Then you can send it to print</t>
  </si>
  <si>
    <t>Click on "Suggested Price List" to set the print area for Conestoga Tile's suggested price list.</t>
  </si>
  <si>
    <t>Enter your discount codes if you want a personal net cost sheet.</t>
  </si>
  <si>
    <t>Product</t>
  </si>
  <si>
    <t>Disc. %</t>
  </si>
  <si>
    <t>Monochromatic Borders</t>
  </si>
  <si>
    <t>Random Pattern Mosaic now referred to as Falling Water Mosaic.</t>
  </si>
  <si>
    <t>1/2" x 1" Mini Brick Pattern added.</t>
  </si>
  <si>
    <t>1/2" x 1/2" Mini Mosaic added.</t>
  </si>
  <si>
    <t>8" x 8" size added.</t>
  </si>
  <si>
    <t>Color Mahogany is discontinued in all mosaics except the Basket Weave.</t>
  </si>
  <si>
    <t>1.09 SF/SHT</t>
  </si>
  <si>
    <t>0.87 SF/SHT</t>
  </si>
  <si>
    <t>Click on "Your Cost" to set the print area for your personal cost report.</t>
  </si>
  <si>
    <t>To help establish your price list, enter the gross profit percent for each type of product.</t>
  </si>
  <si>
    <t>If you want to manually adjust your price list, hit "F5" and go to "Customer_Cost" to manually adjust pricing.</t>
  </si>
  <si>
    <t>Click on "Your Price Calculation" to set the print area for your personal cost calculation report.</t>
  </si>
  <si>
    <t>Click on "Your Price List" to set the print area for your personal price list.</t>
  </si>
  <si>
    <t>Enter your Company Name</t>
  </si>
  <si>
    <t>If you always want your price to end with a certain cents, enter that cent value.</t>
  </si>
  <si>
    <t>Cust. Cost</t>
  </si>
  <si>
    <t>Customer Cost Calculation</t>
  </si>
  <si>
    <t>Trim</t>
  </si>
  <si>
    <t>EA</t>
  </si>
  <si>
    <t>SF</t>
  </si>
  <si>
    <t>Field</t>
  </si>
  <si>
    <t>Series</t>
  </si>
  <si>
    <t>Product Type</t>
  </si>
  <si>
    <t>Full Carton</t>
  </si>
  <si>
    <t>a</t>
  </si>
  <si>
    <t>Notes:</t>
  </si>
  <si>
    <t>Group</t>
  </si>
  <si>
    <t>GP Margin % for</t>
  </si>
  <si>
    <t>Field Tile</t>
  </si>
  <si>
    <t>Manufacturer</t>
  </si>
  <si>
    <t>Format</t>
  </si>
  <si>
    <t>ABC</t>
  </si>
  <si>
    <t>X</t>
  </si>
  <si>
    <t>$.05 Round Matrix</t>
  </si>
  <si>
    <t>Chg</t>
  </si>
  <si>
    <t>Adj.</t>
  </si>
  <si>
    <t xml:space="preserve">Discount: </t>
  </si>
  <si>
    <t xml:space="preserve">Round Nickel: </t>
  </si>
  <si>
    <t>If you always want your price to round to the nearest nickel, enter "YES".</t>
  </si>
  <si>
    <t xml:space="preserve">Ending Cents: </t>
  </si>
  <si>
    <t>GP Margin</t>
  </si>
  <si>
    <t>Round Nickel</t>
  </si>
  <si>
    <t>add/subtract</t>
  </si>
  <si>
    <t>Ending Cents</t>
  </si>
  <si>
    <t>No</t>
  </si>
  <si>
    <t>Product Code</t>
  </si>
  <si>
    <t>Calc Price</t>
  </si>
  <si>
    <t>.05 Round</t>
  </si>
  <si>
    <t>Cents</t>
  </si>
  <si>
    <t>Round to</t>
  </si>
  <si>
    <t>If you enter "NO", it will NOT round to the nearest nickel.</t>
  </si>
  <si>
    <t>If you leave it "blank" will NOT round to this cent value.</t>
  </si>
  <si>
    <t>Easy Access Website links</t>
  </si>
  <si>
    <r>
      <t>ConestogaTile's</t>
    </r>
    <r>
      <rPr>
        <sz val="10"/>
        <rFont val="Arial"/>
        <family val="2"/>
      </rPr>
      <t xml:space="preserve"> Website</t>
    </r>
  </si>
  <si>
    <t>www.conestogatile.com</t>
  </si>
  <si>
    <t>Manufacturer's Home Page</t>
  </si>
  <si>
    <t>Direct Website Link</t>
  </si>
  <si>
    <t>File as</t>
  </si>
  <si>
    <t>Yes</t>
  </si>
  <si>
    <t>You can enter a value in the column labeled "Adj." to change your price manually.</t>
  </si>
  <si>
    <t>b</t>
  </si>
  <si>
    <t>A</t>
  </si>
  <si>
    <t>4 new colors added:  Bancha, Cottage Blue, Jave Blue &amp; Midnight Black.</t>
  </si>
  <si>
    <t xml:space="preserve">      "</t>
  </si>
  <si>
    <t>1" x 1" Mosaic</t>
  </si>
  <si>
    <t>Ceramic Tile &amp; Ceramic &amp; Glass Patterns</t>
  </si>
  <si>
    <t>Momen</t>
  </si>
  <si>
    <r>
      <t xml:space="preserve">Definitions:  </t>
    </r>
    <r>
      <rPr>
        <b/>
        <sz val="8"/>
        <rFont val="Arial"/>
        <family val="2"/>
      </rPr>
      <t>Natural</t>
    </r>
    <r>
      <rPr>
        <sz val="8"/>
        <rFont val="Arial"/>
        <family val="2"/>
      </rPr>
      <t xml:space="preserve"> finish is glossy, </t>
    </r>
    <r>
      <rPr>
        <b/>
        <sz val="8"/>
        <rFont val="Arial"/>
        <family val="2"/>
      </rPr>
      <t>Pearl</t>
    </r>
    <r>
      <rPr>
        <sz val="8"/>
        <rFont val="Arial"/>
        <family val="2"/>
      </rPr>
      <t xml:space="preserve"> finish is iridescent &amp; </t>
    </r>
    <r>
      <rPr>
        <b/>
        <sz val="8"/>
        <rFont val="Arial"/>
        <family val="2"/>
      </rPr>
      <t>Silk</t>
    </r>
    <r>
      <rPr>
        <sz val="8"/>
        <rFont val="Arial"/>
        <family val="2"/>
      </rPr>
      <t xml:space="preserve"> finish is matte.</t>
    </r>
  </si>
  <si>
    <t>3" x 6"</t>
  </si>
  <si>
    <t>ALL ITEMS MARKED WITH PACKAGING QUANTITY ARE SOLD IN MULTIPLES OF THAT QUANTITY ONLY</t>
  </si>
  <si>
    <t>Coconut Shell</t>
  </si>
  <si>
    <t>3 new Japonaise &amp; Tresse Mosaic Pattern blends added:  Kiss, Mermaid &amp; Music.</t>
  </si>
  <si>
    <t>1/2" x 5-3/4"</t>
  </si>
  <si>
    <t>Penny Round Mosaic</t>
  </si>
  <si>
    <t>Penny Round Mosaic - Custom Blends</t>
  </si>
  <si>
    <t>1/2" x 1" Herringbone Mosaic - Custom Blends</t>
  </si>
  <si>
    <t>1/2" x 1" Herringbone Mosaic</t>
  </si>
  <si>
    <t>Ahou</t>
  </si>
  <si>
    <t>Antimony</t>
  </si>
  <si>
    <t>Argon</t>
  </si>
  <si>
    <t>1/2" x 1" Mini Brick Mosaic</t>
  </si>
  <si>
    <t>1/2" x 1" Mini Brick Mosaic - Custom Blends</t>
  </si>
  <si>
    <t>1" x 4" Brick Mosaic</t>
  </si>
  <si>
    <t>1" x 4" Brick Mosaic - Custom Blends</t>
  </si>
  <si>
    <t>Monochromatic</t>
  </si>
  <si>
    <t>Colors Blush and Cinnamon Dust discontinued.</t>
  </si>
  <si>
    <t xml:space="preserve">           "</t>
  </si>
  <si>
    <t xml:space="preserve"> Natural or Silk</t>
  </si>
  <si>
    <t>Craftsman Pattern, 1" x 1" Mosaic in 10 color blends.</t>
  </si>
  <si>
    <t>Agate</t>
  </si>
  <si>
    <t>Abruzzo</t>
  </si>
  <si>
    <t>Asolo</t>
  </si>
  <si>
    <t>Cortona</t>
  </si>
  <si>
    <t>Firenze</t>
  </si>
  <si>
    <t xml:space="preserve">      Umbria</t>
  </si>
  <si>
    <t>1/2" x 1" Soldier Mosaic</t>
  </si>
  <si>
    <t>1/2" x 1" Soldier Mosaic - Custom Blends</t>
  </si>
  <si>
    <t>Martini Mosaic</t>
  </si>
  <si>
    <t>Martini Mosaic - Custom Blends</t>
  </si>
  <si>
    <t>Martini Ribbed Mosaic</t>
  </si>
  <si>
    <t>Martini Ribbed Mosaic - Custom Blends</t>
  </si>
  <si>
    <t>Pompeii Mosaic</t>
  </si>
  <si>
    <t>Pompeii Mosaic - Custom Blends</t>
  </si>
  <si>
    <t>1.05 SF/SHT</t>
  </si>
  <si>
    <t>1.07 SF/SHT</t>
  </si>
  <si>
    <t>1.10 SF/SHT</t>
  </si>
  <si>
    <t>c</t>
  </si>
  <si>
    <t>Now a blend of Shibui &amp; Tozen glass, previously was a blend of Marbleized &amp; Tozen.</t>
  </si>
  <si>
    <t>Color Wright (Navy Blue / Antimony) discontinued.</t>
  </si>
  <si>
    <t>Wings Straight Set Mosaic</t>
  </si>
  <si>
    <t>Wings Straight Set Mosaic - Custom Blends</t>
  </si>
  <si>
    <t>a,d</t>
  </si>
  <si>
    <t>Color Java Blue added.</t>
  </si>
  <si>
    <t>Mizumi</t>
  </si>
  <si>
    <t>Baby Blue</t>
  </si>
  <si>
    <t>Bright White</t>
  </si>
  <si>
    <t>1/2" x 1" Soldier, Japonaise, Pompeii &amp; Sei-ta Mosaic Patterns added.</t>
  </si>
  <si>
    <t>f</t>
  </si>
  <si>
    <t>Antique Brick Blends 1/2" x 1" Mosaics.</t>
  </si>
  <si>
    <t xml:space="preserve">Cane Weave Blends colors Autumn &amp; Crema. </t>
  </si>
  <si>
    <t>MONOCHROMATIC Blends colors A (Oak), C, D (Laguna) &amp; E and the 1/2" x 1" Mini Brick Mosaic in all colors.</t>
  </si>
  <si>
    <t>Cornice Bar in colors Cobalt and Midnight Black are no longer available in the Natural finish.</t>
  </si>
  <si>
    <t xml:space="preserve">         "                  "</t>
  </si>
  <si>
    <t xml:space="preserve">Cornice Bar colors Frost, Seafoam Green and Teal in both Natural &amp; Silk finishes. </t>
  </si>
  <si>
    <t>Cornice Bar is now available in color Cobalt, Pearl finish.</t>
  </si>
  <si>
    <t>Channel Bar is now available in color Hawaiian Blue, Natural finish.</t>
  </si>
  <si>
    <t>Cornice Bar in color Frost, Pearl finish.</t>
  </si>
  <si>
    <t xml:space="preserve">Flat Bar colors Celadon and Seafoam Green in both Natural &amp; Silk finishes. </t>
  </si>
  <si>
    <t>Flat Bar in color Ruby, Natural.</t>
  </si>
  <si>
    <t>Woodhouse Bar in color Midnight Black, Pearl finish.</t>
  </si>
  <si>
    <t>1" x 4" Strip Mosaic previously available in 4" x 12" size.  Format changed to 12" x 12" Mosaic (0.98 SF/SHT).</t>
  </si>
  <si>
    <t>Quilt Mosaic in colors Oro and Platinum only.</t>
  </si>
  <si>
    <t>Spiral Mosaic Pattern added to the San-Mai / Slate Blends.</t>
  </si>
  <si>
    <t>Shibui</t>
  </si>
  <si>
    <t>Bleached White</t>
  </si>
  <si>
    <t>Buff</t>
  </si>
  <si>
    <t>Leather</t>
  </si>
  <si>
    <t xml:space="preserve">         Naples Yellow</t>
  </si>
  <si>
    <t xml:space="preserve">         Ochre</t>
  </si>
  <si>
    <t xml:space="preserve">         Pewter</t>
  </si>
  <si>
    <t xml:space="preserve">   Raw Umber</t>
  </si>
  <si>
    <t xml:space="preserve">   Roman Earth</t>
  </si>
  <si>
    <t xml:space="preserve">   Sevres Blue</t>
  </si>
  <si>
    <t xml:space="preserve">          Turquoise</t>
  </si>
  <si>
    <t xml:space="preserve">          Soft Teal</t>
  </si>
  <si>
    <t>Zinc</t>
  </si>
  <si>
    <t>Wings Offset Mosaic Pattern added. (Wings w/Marbleized &amp; Wings w/Tozen Glass.)</t>
  </si>
  <si>
    <t>4 new mosaic Patterns added:  Japonaise, Sei-ta, Tresse and Wings.</t>
  </si>
  <si>
    <t>2 new colors added:  Bancha &amp; Cottage Blue.  4 new mosaic Patterns added:</t>
  </si>
  <si>
    <t>Two colors/Patterns added; Curve and Fan.</t>
  </si>
  <si>
    <t>Variety of Mosaic Patterns available in Pearl &amp; Silk finishes.</t>
  </si>
  <si>
    <t>1" x 4" Stacked Mosaic Pattern added to line.</t>
  </si>
  <si>
    <t xml:space="preserve">Color Suede added.  Also 1/2" x 1" Soldier, Pompeii &amp; Wings Offset mosaic Patterns.  In the Japonaise &amp; Tresse Mosaic Patterns color blend Mocha  (Suede / Bancha) added. </t>
  </si>
  <si>
    <t>Variety of Mosaic Patterns available in Natural &amp; Silk finishes.</t>
  </si>
  <si>
    <t>1/2" x 1" Soldier &amp; Pompeii Mosaic Patterns added to line.</t>
  </si>
  <si>
    <t>Previous color names have changed in the Sei-ta Mosaic Pattern:  Zushi (formally Buckeye), Hagi (formerly Cedar), Chuzenji (formerly Chestnut), Atami (formerly Dogwood), Sado (formerly Elm) &amp; Hida (formerly Myrtle).</t>
  </si>
  <si>
    <t>1-3/8" x 6" Large Brick &amp; Sei-ta Pattern Mosaics are now available in all 18 Sumi-e colors.</t>
  </si>
  <si>
    <t>Colors Beach, Blush, Country Grey, Desert Tan, Morning Dew &amp; Sage only in the Falling Water and 1/2" x 1" Mini Brick Mosaic Patterns.</t>
  </si>
  <si>
    <t xml:space="preserve">Colors Fern, Goldenrod, Pacific, Periwinkle, Sea Green, Siena &amp; Teal only in the Fiddlesticks Mosaic Pattern. </t>
  </si>
  <si>
    <t xml:space="preserve">Tresse Mosaic </t>
  </si>
  <si>
    <t xml:space="preserve">Tresse Mosaic - Custom Blends </t>
  </si>
  <si>
    <t>1/2" x 1" Soldier, 1" x 4" Stacked, Martini, Pompeii, Sei-ta, Wings Offset, Tozen w/Mizumi 1/2" x 1" Japonaise &amp; Tresse Mosaic Patterns added.</t>
  </si>
  <si>
    <t>3/4" x 7-7/8" x 5/8" Small Bar in all colors.</t>
  </si>
  <si>
    <t>KAWA - Pewter w/Leather Inserts</t>
  </si>
  <si>
    <t xml:space="preserve">Color blend Earth w/ Copper Tozen Glass added. </t>
  </si>
  <si>
    <t>3" x 9"</t>
  </si>
  <si>
    <t>HONED 3" x 6" Slate</t>
  </si>
  <si>
    <t>2 sizes of Honed Field added:  3" x 9" and 3" x 12".</t>
  </si>
  <si>
    <t>Color Polar White and Rye with Red only.</t>
  </si>
  <si>
    <t>Color Rye with Red only.</t>
  </si>
  <si>
    <t>Color Earth only.</t>
  </si>
  <si>
    <t>Color China Grey only.</t>
  </si>
  <si>
    <t>Color Earth in 16" x 16" and 18" x 18" field tile format only.</t>
  </si>
  <si>
    <r>
      <t xml:space="preserve">Color Cape Cod and Momen &amp; Glass Blend Color </t>
    </r>
    <r>
      <rPr>
        <b/>
        <u/>
        <sz val="10"/>
        <rFont val="Arial"/>
        <family val="2"/>
      </rPr>
      <t>Cape Cod &amp; Oxygen Silk</t>
    </r>
    <r>
      <rPr>
        <b/>
        <sz val="10"/>
        <rFont val="Arial"/>
        <family val="2"/>
      </rPr>
      <t xml:space="preserve">.  </t>
    </r>
  </si>
  <si>
    <t>Color Honey Pine Cross Cut in all mosaic patterns.</t>
  </si>
  <si>
    <t>Wine Cellar Mosaic Pattern added and is available in 3 colors.</t>
  </si>
  <si>
    <t>Train Bar is now also available in color Garnet Vein Cut.</t>
  </si>
  <si>
    <t>Uneven Small Brick Mosaic in color Aquamarine only.</t>
  </si>
  <si>
    <t>Glass Tiles &amp; Glass Mosaic</t>
  </si>
  <si>
    <t>e</t>
  </si>
  <si>
    <t>Flat Bar in colors Cobalt and Frost in the Natural finish.</t>
  </si>
  <si>
    <t>Accents In Pewter</t>
  </si>
  <si>
    <t xml:space="preserve">The Cloisonne Finish has been discontinued and is no longer available. </t>
  </si>
  <si>
    <t xml:space="preserve"> Pearl &amp; Silk</t>
  </si>
  <si>
    <t xml:space="preserve"> Natural &amp; Silk</t>
  </si>
  <si>
    <t>Natural &amp; Silk</t>
  </si>
  <si>
    <t>Natural finish is glossy, Pearl finish is iridescent &amp; Silk finish is matte.</t>
  </si>
  <si>
    <t>Pearl finish is iridescent &amp; Silk finish is matte.</t>
  </si>
  <si>
    <t>0.93 SF/SHT</t>
  </si>
  <si>
    <t>Flux Mosaic Pattern added.</t>
  </si>
  <si>
    <t>1.04 SF/SHT</t>
  </si>
  <si>
    <t>Color Urbino in all formats.</t>
  </si>
  <si>
    <t>2" x 4" Hexagon Half Field in all colors.  Color Autumn in all formats and Old Fashioned Modular Color Blends B and C.</t>
  </si>
  <si>
    <t>Colors Aspen Green and Autumn in all formats.</t>
  </si>
  <si>
    <t>Colors Daffodil, Desert, Lime, Melon, Orange Peel, Salt &amp; Pepper, Sand and Suede in all formats.  Color Blends Aki, Celadon, Natsu and Silver Cloud in all formats.</t>
  </si>
  <si>
    <t>The following Mosaic Patterns in all colors:  Argyle, Cube, Herringbone, Large Brick, Mosaic, Octagon w/Dot, Octagon w/o Dot, Sapphire, Small Diamond, Strip, Tapestry, Third Dimension and Uneven Small Brick.</t>
  </si>
  <si>
    <t>Colors Amber, Chrome Yellow, Electric Blue, Emerald Isle and Florentine Green in the 1" x 1" Mosaic pattern.  San-Mai / Slate Blend Colors Electric Blue / Black &amp; Gold Honed, Emerald Isle / Moss Green Cleft, Florentine Green / Barley Honed, Florentine Green / Moss Green Cleft and Steel Blue / White Gold Honed in the 1/2" x 1" Soldier Mosaic pattern.  Spiral Mosaic pattern in all colors.</t>
  </si>
  <si>
    <t>Color Barley in all formats.</t>
  </si>
  <si>
    <t>(Glass) Agate</t>
  </si>
  <si>
    <t>(Glass) Chimera</t>
  </si>
  <si>
    <t>(Glass) Fossil</t>
  </si>
  <si>
    <t>(Glass) Monochromatic</t>
  </si>
  <si>
    <t>(Glass) Monochromatic Borders</t>
  </si>
  <si>
    <t>(Glass) Nebula</t>
  </si>
  <si>
    <t>(Glass) Old Fashioned</t>
  </si>
  <si>
    <t>(Glass) Old Fashioned Glow</t>
  </si>
  <si>
    <t>(Glass) Powder</t>
  </si>
  <si>
    <t>(Glass) Rainbow</t>
  </si>
  <si>
    <t>(Glass) San-Mai</t>
  </si>
  <si>
    <t>(Slate) Tumbled Slate</t>
  </si>
  <si>
    <t>(Slate) Falling Water Slate</t>
  </si>
  <si>
    <t>(Slate) Slate Borders</t>
  </si>
  <si>
    <t>(Wood) Kura</t>
  </si>
  <si>
    <t>(Wood) Palm</t>
  </si>
  <si>
    <t>(Wood) Raden</t>
  </si>
  <si>
    <t>(Wood) Safari</t>
  </si>
  <si>
    <t>(Ceramic) Momen</t>
  </si>
  <si>
    <t>(Ceramic) Graphite</t>
  </si>
  <si>
    <t xml:space="preserve">Color Raw added and is available in 1" x 1", Falling Water, Flux &amp; Piano Mosaic Patterns.  Flux Mosaic Pattern added, 3" x 6" Field Tile and 1/2" x 5-3/4" Flat Bar added.  Passages Mosaic pattern added to the Momen Craftsman Pattern Blends. </t>
  </si>
  <si>
    <t xml:space="preserve">      Rimini</t>
  </si>
  <si>
    <t xml:space="preserve">      Verona</t>
  </si>
  <si>
    <t>12.52" x 12.52"</t>
  </si>
  <si>
    <t>12.51" x 12.51"</t>
  </si>
  <si>
    <t>1/2" x 4" Brick Mosaic</t>
  </si>
  <si>
    <t>1/2" x 4" Brick Mosaic - Custom Blends</t>
  </si>
  <si>
    <t>9.92" x 12.14"</t>
  </si>
  <si>
    <t>0.84 SF/SHT</t>
  </si>
  <si>
    <t>11.52" x 12.51"</t>
  </si>
  <si>
    <t>9.92" x 12.41"</t>
  </si>
  <si>
    <t>0.85 SF/SHT</t>
  </si>
  <si>
    <t>Hexagon Mosaic</t>
  </si>
  <si>
    <t>Hexagon Mosaic - Custom Blends</t>
  </si>
  <si>
    <t>12.37" x 12.49"</t>
  </si>
  <si>
    <t>11.88" x 11.88"</t>
  </si>
  <si>
    <t>12.57" x 12.50"</t>
  </si>
  <si>
    <t>11.96" x 12.58"</t>
  </si>
  <si>
    <t>Moyou Mosaic</t>
  </si>
  <si>
    <t>Moyou Mosaic - Custom Blends</t>
  </si>
  <si>
    <t>7.94" x 12.38"</t>
  </si>
  <si>
    <t>0.68 SF/SHT</t>
  </si>
  <si>
    <t>Rio Mosaic</t>
  </si>
  <si>
    <t>Rio Mosaic - Custom Blends</t>
  </si>
  <si>
    <t>1.27 SF/SHT</t>
  </si>
  <si>
    <t>1/2" x 4" Brick, 1" x 2" Brick, 1" x 4" Soldier, Hexagon, Moyou, Rio, Taiko and Taiko Ribbed Mosaic Patterns added.</t>
  </si>
  <si>
    <t>Taiko Mosaic</t>
  </si>
  <si>
    <t>Taiko Mosaic - Custom Blends</t>
  </si>
  <si>
    <t>9.77" x 12.49"</t>
  </si>
  <si>
    <t>Taiko Ribbed Mosaic</t>
  </si>
  <si>
    <t>Taiko Ribbed Mosaic - Custom Blends</t>
  </si>
  <si>
    <t>(Glass) Kemuri</t>
  </si>
  <si>
    <t>Three Mosaic Patterns.  Available in the Natural finish only.</t>
  </si>
  <si>
    <t>(Glass) Marbleized</t>
  </si>
  <si>
    <t>Wings Offset Mosaic Pattern in all colors.</t>
  </si>
  <si>
    <t>11.75" x 11.77"</t>
  </si>
  <si>
    <t>11.91" x 12.50"</t>
  </si>
  <si>
    <t>(Glass) Mini Flat Bars</t>
  </si>
  <si>
    <t>Color Autumn in all formats.</t>
  </si>
  <si>
    <t>(Glass) Mizumi</t>
  </si>
  <si>
    <t>1/2" x 4" Brick, 1" x 2" Brick, 1" x 4" Soldier, Moyou and Rio Mosaic Patterns added.</t>
  </si>
  <si>
    <t>Colors Autumn, Celadon, Seafoam Green, Spruce and Teal in all formats.  Honey Natural 8-1/4" x 2" x 5/8" Orient Glass Bar w/Brass Inserts.</t>
  </si>
  <si>
    <t>1" x 1" Mosaic Pattern added.</t>
  </si>
  <si>
    <t>(Glass) Shibui</t>
  </si>
  <si>
    <t>Verte</t>
  </si>
  <si>
    <t>1" x 2" Brick and Rio Mosaic Patterns added.  Color Tungsten added to all Mosaic Patterns.</t>
  </si>
  <si>
    <t>"Shibui with 1/2" x 1" Mizumi Glass" mosaic blends in all colors and patterns.</t>
  </si>
  <si>
    <t>(Glass) Sumi-e</t>
  </si>
  <si>
    <t>Color Roshi in all formats.</t>
  </si>
  <si>
    <t>1" x 4" Soldier and 1" x 4" Stacked Mosaic Patterns added.</t>
  </si>
  <si>
    <t>(Glass) Tomei</t>
  </si>
  <si>
    <t>25 Colors added as well as 1" x 1" Mosaic Pattern and 3" x 6", 3" x 9" and 3" x 12" Field Tile sizes.</t>
  </si>
  <si>
    <t>Ascot Mint</t>
  </si>
  <si>
    <t>Basket</t>
  </si>
  <si>
    <t>Canvas</t>
  </si>
  <si>
    <t>Cloth</t>
  </si>
  <si>
    <t>(Glass) Tozen</t>
  </si>
  <si>
    <t>"Tozen with 1/2" x 1" Mizumi Glass" mosaic blends in all colors and patterns.  Wings Offset Mosaic Pattern in all colors. Color Geihin in all formats.</t>
  </si>
  <si>
    <t>1/2" x 4" Brick, 1" x 2" Brick, 1" x 4" Soldier, 2" x 6" Brick, Moyou and Rio Mosaic Patterns added.  Colors Marrakech Red and Tanzanite added.</t>
  </si>
  <si>
    <t>Arsenic</t>
  </si>
  <si>
    <t>9.00" x 12.50"</t>
  </si>
  <si>
    <t>0.78 SF/SHT</t>
  </si>
  <si>
    <t>(Glass) Wisp Glow</t>
  </si>
  <si>
    <t>(Glass) Venetian</t>
  </si>
  <si>
    <t>Mosaic Patterns available in Smooth, Wave &amp; 50/50 Combination Backside textures.</t>
  </si>
  <si>
    <t xml:space="preserve">(Pewter) Accents In Pewter </t>
  </si>
  <si>
    <t>Antique Brass, Antique Nickel and Gunmetal Plated Finishes in all formats.  All French Country Finishes in all formats.</t>
  </si>
  <si>
    <t xml:space="preserve">(Pewter) Hikari </t>
  </si>
  <si>
    <t xml:space="preserve">(Pewter) Kokyu </t>
  </si>
  <si>
    <t>(Slate) Buyi Slate</t>
  </si>
  <si>
    <t xml:space="preserve">Wings Offset Mosaic Pattern in all Marbleized Glass Blend colors and Wings Straight Set Mosaic Pattern in all Tozen Glass Blend colors.  Color Earth w/ Copper Silk Tozen Glass in the Wings Offset Mosaic Pattern. </t>
  </si>
  <si>
    <t>(Slate) Honed 3" x 6" Slate</t>
  </si>
  <si>
    <t>(Slate) Lineal Slate</t>
  </si>
  <si>
    <t>Lineal Pattern Mosaic Border has been added.</t>
  </si>
  <si>
    <t>(Slate) Renga Straight Cut Slate</t>
  </si>
  <si>
    <t>Color China Grey and Lilac Mist in all formats.</t>
  </si>
  <si>
    <t>Renamed "Slate Bars".</t>
  </si>
  <si>
    <t>(Slate) Straight Cut Slate</t>
  </si>
  <si>
    <t>24" x 24" &amp; 18" x 36" Field Tile sizes added.</t>
  </si>
  <si>
    <t>Renamed "Honed Slate" and the following Field Tile sizes have been added:  6" x 12" &amp; 12" x 18".</t>
  </si>
  <si>
    <t>Color Lilac Mist in all formats.</t>
  </si>
  <si>
    <t>1/2" x 1/2" Mosaic pattern in all colors.  Color Lilac Mist in all formats.</t>
  </si>
  <si>
    <t>Colors China Sea Green and Imperial Black added to all Field Tile sizes.</t>
  </si>
  <si>
    <t>(Slate) Tumbled Slate Octagon &amp; Dot</t>
  </si>
  <si>
    <t>(Wood) MU Tiles</t>
  </si>
  <si>
    <t>Crosshatch, Crosshatch w/Voids and Gendai Mosaic Patterns added and available in color Amberwood Vein Cut only.</t>
  </si>
  <si>
    <t>Gendai Mosaic</t>
  </si>
  <si>
    <t>12.32" x 12.52"</t>
  </si>
  <si>
    <t>12.33" x 12.87"</t>
  </si>
  <si>
    <t xml:space="preserve">(Glass) Hikari </t>
  </si>
  <si>
    <t>3" x 6", 3" x 9", 3" x 12", 6" x 12" &amp; 12" x 18" Field Tile sizes added.  Also colors Black &amp; Gold, Green Gold, Imperial Black and Rye with Red added.</t>
  </si>
  <si>
    <t>http://www.lunadabaytile.com/</t>
  </si>
  <si>
    <t>http://www.lunadabaytile.com/LBT_ceramic.html</t>
  </si>
  <si>
    <t>http://www.lunadabaytile.com/LBT_glass.html</t>
  </si>
  <si>
    <t>5-1/4" x 6" Arabesque Field Tile added and is available in Color Latte w/Gold Leaf or w/Silver Leaf backing only.</t>
  </si>
  <si>
    <t xml:space="preserve">Falling Water Blends Mosaic </t>
  </si>
  <si>
    <t>Catalina</t>
  </si>
  <si>
    <t>Glass Act</t>
  </si>
  <si>
    <t xml:space="preserve"> Mystic</t>
  </si>
  <si>
    <t xml:space="preserve"> Great Escape</t>
  </si>
  <si>
    <t xml:space="preserve"> Mission Hill</t>
  </si>
  <si>
    <t xml:space="preserve">      Odyssey</t>
  </si>
  <si>
    <t xml:space="preserve">      Palomino</t>
  </si>
  <si>
    <t xml:space="preserve">      Shelter Bay</t>
  </si>
  <si>
    <t>Social Club</t>
  </si>
  <si>
    <t>Chin-Chill</t>
  </si>
  <si>
    <t>Sugar Cane</t>
  </si>
  <si>
    <t>Spellbound</t>
  </si>
  <si>
    <t>Falling Water Blends Mosaic added and is available in 12 Color Blends.  This mosaic consists of a blend of both Natural and Silk finishes.</t>
  </si>
  <si>
    <r>
      <t>Colors Butterscotch, Lavender and Snow in all formats.</t>
    </r>
    <r>
      <rPr>
        <sz val="10"/>
        <color indexed="10"/>
        <rFont val="Arial"/>
        <family val="2"/>
      </rPr>
      <t xml:space="preserve">  (9/16/14:  Snow actually not discontinued as it has been renamed:  Canvas!)</t>
    </r>
  </si>
  <si>
    <t>Pearl finish is now available with all mosaic patterns in this series.</t>
  </si>
  <si>
    <t>Martini Blends Mosaic added and is available in 10 Color Blends.</t>
  </si>
  <si>
    <t xml:space="preserve">Colors Ash and Driftwood only in all formats.  Momen &amp; Glass Blend colors Ash &amp; Indium Silk and Driftwood &amp; Strontium Silk only in all formats.  Momen Craftsman Pattern Blend in colors Coloma, Sonora and Tioga only in all formats.  </t>
  </si>
  <si>
    <t>(Glass) Wisp</t>
  </si>
  <si>
    <t>3/4" x 3/4" Mosaic in all colors and finishes only.</t>
  </si>
  <si>
    <t xml:space="preserve">2" x 7-7/8" x 1-1/8" Cornice Bar in all colors and finishes.  1-1/8" x 7-7/8" x 3/4" Mama Bar in color Aspen Green in both Silk and Pearl finishes only. </t>
  </si>
  <si>
    <t>Barcode Mosaic</t>
  </si>
  <si>
    <t>(Glass) Haisen</t>
  </si>
  <si>
    <t>Barcode Mosaic Pattern added and is available in the Natural or Silk finishes.</t>
  </si>
  <si>
    <t xml:space="preserve">1" x 4" Soldier Mosaic and 1" x 4" Stacked Mosaic patterns in all colors &amp; finishes. </t>
  </si>
  <si>
    <t>Lunada Bay Tile</t>
  </si>
  <si>
    <t>2" x 6"</t>
  </si>
  <si>
    <t>Color Hawaiian Blue in all formats.</t>
  </si>
  <si>
    <t>Colors Kelly Green and Navy Blue in all formats.</t>
  </si>
  <si>
    <t>Color Hawaiian Blue in all formats.  Old Fashioned Modular Blends Classic Mount Mosaic pattern in all color blends.</t>
  </si>
  <si>
    <t>Fiddlesticks Mosaic pattern in all colors and finishes.</t>
  </si>
  <si>
    <t>(Slate) Shiba</t>
  </si>
  <si>
    <t>Color China Sea Green in all formats.</t>
  </si>
  <si>
    <t>Color Rye with Red in all formats.</t>
  </si>
  <si>
    <t>(Slate) Rhomboid Tumbled Slate</t>
  </si>
  <si>
    <t>Items from this series now found in the "Tumbled Slate" series.</t>
  </si>
  <si>
    <t>Bari</t>
  </si>
  <si>
    <t xml:space="preserve">Agate glass mosaics have a contemporary smooth edge.  Pearl finish is iridescent &amp; Silk finish is matte. </t>
  </si>
  <si>
    <t>Haisen glass mosaics have a contemporary smooth edge.  Natural finish is glossy &amp; Silk finish is matte.</t>
  </si>
  <si>
    <t>12.06" x 12.06"</t>
  </si>
  <si>
    <t>Gendai Mosaic - Custom Blends</t>
  </si>
  <si>
    <t>Colors Gold and Platinum added to the Quilt Mosaic pattern.</t>
  </si>
  <si>
    <t xml:space="preserve">Shibui glass mosaics have a contemporary smooth edge.  Natural finish is glossy &amp; Silk finish is matte. </t>
  </si>
  <si>
    <t>1/2" x 4" Brick Mosaic pattern added.</t>
  </si>
  <si>
    <t xml:space="preserve">          Tungsten</t>
  </si>
  <si>
    <t xml:space="preserve">Tozen glass mosaics have a contemporary smooth edge.  Natural finish is glossy &amp; Silk finish is matte. </t>
  </si>
  <si>
    <t>b) Not available in color Marrakech Red.</t>
  </si>
  <si>
    <t>Color Mahogany Cross Cut is discontinued in the 3/4" x 3/4" and the 2-1/2" x 2-1/2" Mosaic patterns .</t>
  </si>
  <si>
    <t>Old Fashioned Glow Modular Blends Quad Mount Mosaic pattern in all colors.</t>
  </si>
  <si>
    <t>1" x 1" Mosaic (Slate only) and 2" x 2" Offset Mosaic w/Voids (Slate only) in both Cleft and Honed finishes in all colors.</t>
  </si>
  <si>
    <t>Renamed "Cleft Slate".</t>
  </si>
  <si>
    <t>The 2" x 6" Brick Mosaic mounted on paper face sheets transitioned to loose pieces and will be sold by the full carton only (5.05 SF/CTN).</t>
  </si>
  <si>
    <r>
      <t xml:space="preserve">(Slate) </t>
    </r>
    <r>
      <rPr>
        <b/>
        <sz val="8"/>
        <rFont val="Arial"/>
        <family val="2"/>
      </rPr>
      <t>Tumbled Slate Octagon &amp; Dot</t>
    </r>
  </si>
  <si>
    <t xml:space="preserve">Entire Series. </t>
  </si>
  <si>
    <t>Wood Borders with Metal Inserts; Entire Series.</t>
  </si>
  <si>
    <t>Tommy Bahama Collection</t>
  </si>
  <si>
    <t>(Glass) Tommy Bahama Collection</t>
  </si>
  <si>
    <t>Cappadocia</t>
  </si>
  <si>
    <t>12.46" x 12.40"</t>
  </si>
  <si>
    <t>1" x 1" Offset Mosaic</t>
  </si>
  <si>
    <t>9.44" x 12.50"</t>
  </si>
  <si>
    <t>0.82 SF/SHT</t>
  </si>
  <si>
    <t>L</t>
  </si>
  <si>
    <t>Features 10 unique color blends in six patterns:  1/2" x 4" Brick, 1" x 1" Offset, 1" x 2" Brick, 1" x 4" Brick, Vineyard (1/2" x 1/2" &amp; 1" x 2") and Zig &amp; Zag (1/2" x 4").</t>
  </si>
  <si>
    <t xml:space="preserve">Color Bancha added.  Also Orient Glass Bar w/Brass Inserts in color Honey Natural added to line. </t>
  </si>
  <si>
    <t>Wings Straight Set Mosaic Pattern added in the Honed Slate w/ Sumi-e &amp; Tozen Glass blends.</t>
  </si>
  <si>
    <t xml:space="preserve">Color Mahogany Vein Cut is discontinued in all Bars (Channel, Small, Train &amp; Woodhouse). </t>
  </si>
  <si>
    <t xml:space="preserve">Color Polar White in all formats. (1" x 1" and 2" x 2" Offset mosaics in both Honed and Cleft surfaces.)  </t>
  </si>
  <si>
    <t xml:space="preserve">Colors Autumn, Celadon, Sandy Beach Blend, Seafoam Green, Spruce and Teal in all formats.  Also, all Manufacturer Stocked MONOCHROMATIC 1" x 1" Mosaic Blends:  B, Otedama, Sandy Beach, Sleet, Summer Breeze and Tropical.  </t>
  </si>
  <si>
    <t>0.74 SF/SHT</t>
  </si>
  <si>
    <t xml:space="preserve">Lunada Bay has informed us that the Zig &amp; Zag mosaic pattern has 0.74 SF per sheet, not 0.98 SF/Sheet that they originally noted. </t>
  </si>
  <si>
    <t>Shinju</t>
  </si>
  <si>
    <t>Ceramic Tile</t>
  </si>
  <si>
    <t>(Ceramic) Shinju</t>
  </si>
  <si>
    <t>Glazed Ceramic Tile.</t>
  </si>
  <si>
    <t>4" x 4" x 5/16"</t>
  </si>
  <si>
    <t>Field - Smooth</t>
  </si>
  <si>
    <t>Field - Reef</t>
  </si>
  <si>
    <t>Field - Tide</t>
  </si>
  <si>
    <t>Liner</t>
  </si>
  <si>
    <t>Swell Mosaic</t>
  </si>
  <si>
    <t>0.92 SF/SHT</t>
  </si>
  <si>
    <t>SHINJU - Glazed Ceramic Tile</t>
  </si>
  <si>
    <t>Mixed Finishes</t>
  </si>
  <si>
    <t>Origami Mosaic</t>
  </si>
  <si>
    <t>(Glass) Origami Mosaic</t>
  </si>
  <si>
    <t>Bosa</t>
  </si>
  <si>
    <t>Cetara</t>
  </si>
  <si>
    <t xml:space="preserve">        Ivory</t>
  </si>
  <si>
    <t xml:space="preserve">        Ippei</t>
  </si>
  <si>
    <t xml:space="preserve">       Umbria</t>
  </si>
  <si>
    <t xml:space="preserve">       Lucca</t>
  </si>
  <si>
    <t>Nami Mosaic</t>
  </si>
  <si>
    <t>Sway Mosaic</t>
  </si>
  <si>
    <t>Vesper Mosaic</t>
  </si>
  <si>
    <t>Vesper Twist Mosaic</t>
  </si>
  <si>
    <t>Pearl</t>
  </si>
  <si>
    <t>Pearl &amp; Silk</t>
  </si>
  <si>
    <t>12.40" x 12.46"</t>
  </si>
  <si>
    <t>12.38" x 12.51"</t>
  </si>
  <si>
    <t>Glass Mosaics.</t>
  </si>
  <si>
    <t>(Glass) Tozen Glow</t>
  </si>
  <si>
    <t>Glass Mosaics with Gold and Silver Leaf.</t>
  </si>
  <si>
    <t>2" x 6" Brick Mosaic</t>
  </si>
  <si>
    <t>0.81 SF/SHT</t>
  </si>
  <si>
    <t xml:space="preserve"> Pearl, Silk or Pearl &amp; Silk</t>
  </si>
  <si>
    <t xml:space="preserve"> Natural, Silk or Natural &amp; Silk</t>
  </si>
  <si>
    <t>Gendai Mosaic Pattern added.</t>
  </si>
  <si>
    <t>1" x 4" Herringbone Mosaic</t>
  </si>
  <si>
    <t>1" x 4" Herringbone Mosaic - Custom Blends</t>
  </si>
  <si>
    <t>8.83" x 11.24"</t>
  </si>
  <si>
    <t>0.69 SF/SHT</t>
  </si>
  <si>
    <t>9.52" x 12.27"</t>
  </si>
  <si>
    <t>d) Colors Ahou, Arsenic &amp; Indium are not available for use in Custom Blends.</t>
  </si>
  <si>
    <t>b,c,d</t>
  </si>
  <si>
    <t>c,d</t>
  </si>
  <si>
    <t>c,d,g</t>
  </si>
  <si>
    <t>c,d,h</t>
  </si>
  <si>
    <t>Sumi-e Penny Round, which features a Contemporary edge, will now be moved to the Tozen glass series, with all colors re-labeled with the corresponding Tozen color names.  All marketing materials will be updated to reflect this transition.</t>
  </si>
  <si>
    <t>1" x 4" Herringbone &amp; Gendai Mosaic Patterns added and are available in the Pearl or Silk finishes.</t>
  </si>
  <si>
    <t>1" x 4" Herringbone Mosaic Pattern added and is available in the Natural or Silk finishes.</t>
  </si>
  <si>
    <t>Colors Argent, Citrine, Sage and Umber in all formats.</t>
  </si>
  <si>
    <t>Light Walnut</t>
  </si>
  <si>
    <t xml:space="preserve"> Sorrel</t>
  </si>
  <si>
    <t>Colors Aspen Green, Cobalt and Crema in all formats.</t>
  </si>
  <si>
    <t xml:space="preserve">(Glass) Mizumi </t>
  </si>
  <si>
    <t>Color Warm Sand (Pearl) in all formats.</t>
  </si>
  <si>
    <t>1" x 4" Herringbone Mosaic Pattern added and is available in the Natural, Pearl or Silk finishes.</t>
  </si>
  <si>
    <t>Colors Aspen Green, Cobalt, Crema and Ruby in all formats.</t>
  </si>
  <si>
    <t>Colors Gold and Platinum only in the Quilt Mosaic format.</t>
  </si>
  <si>
    <t>1" x 4" Herringbone &amp; Gendai Mosaic Patterns added and are available in the Natural or Silk finishes.</t>
  </si>
  <si>
    <t>Colors Ashley Cream, Cocoa, Donnington Green, Farmington Green and Oxford Green in all formats.</t>
  </si>
  <si>
    <t xml:space="preserve">  Evergreen</t>
  </si>
  <si>
    <t xml:space="preserve">  Haze</t>
  </si>
  <si>
    <t xml:space="preserve">  Loft</t>
  </si>
  <si>
    <t xml:space="preserve">  Mink</t>
  </si>
  <si>
    <t xml:space="preserve">  Petra</t>
  </si>
  <si>
    <t xml:space="preserve">  Platinum Green</t>
  </si>
  <si>
    <t xml:space="preserve">  Safari</t>
  </si>
  <si>
    <t>1/2" x 1" Herringbone Mosaic Pattern added and is available in the Natural finish.</t>
  </si>
  <si>
    <t>(Slate) Cleft Slate</t>
  </si>
  <si>
    <t>2" x 4" and 4" x 4" Field Tile formats in all colors.  Color Barley in all formats.</t>
  </si>
  <si>
    <t>Color White Gold in all formats.</t>
  </si>
  <si>
    <t>(Slate) Honed Slate</t>
  </si>
  <si>
    <t>Colors Barley and White Gold in all formats.</t>
  </si>
  <si>
    <t>(Slate) Slate Bars</t>
  </si>
  <si>
    <t>The following Mosaic Patterns in all colors:  3/4" x 3/4", 2-1/2" x 2-1/2", Cane, Concentric, Crosshatch, Crosshatch w/Voids, Falling Water Mosaic Border, Gendai, Herringbone, Herringbone Mosaic Border, Shuttle Weave and Spiral.  The following MU Borders formats in all colors:  Small Bar, Woodhouse Bar and Train Bar.  The following colors in all formats:  Amberwood Vein Cut, Garnet Vein Cut, Honey Pine Vein Cut, Mahogany Vein Cut and Teak Vein Cut.</t>
  </si>
  <si>
    <t>Vellum</t>
  </si>
  <si>
    <t>Wedgewood Blue</t>
  </si>
  <si>
    <t>Sherborne Grey</t>
  </si>
  <si>
    <t>Silver Green</t>
  </si>
  <si>
    <r>
      <t>AGATE - Glass Mosaic</t>
    </r>
    <r>
      <rPr>
        <u/>
        <sz val="7"/>
        <rFont val="Arial"/>
        <family val="2"/>
      </rPr>
      <t xml:space="preserve"> (Paper Face Mounted)</t>
    </r>
  </si>
  <si>
    <r>
      <t>HAISEN - Glass Mosaic</t>
    </r>
    <r>
      <rPr>
        <u/>
        <sz val="7"/>
        <rFont val="Arial"/>
        <family val="2"/>
      </rPr>
      <t xml:space="preserve"> (Paper Face Mounted)</t>
    </r>
  </si>
  <si>
    <r>
      <t>ORIGAMI MOSAIC - Glass Mosaic</t>
    </r>
    <r>
      <rPr>
        <u/>
        <sz val="7"/>
        <rFont val="Arial"/>
        <family val="2"/>
      </rPr>
      <t xml:space="preserve"> (Mesh-Mounted)</t>
    </r>
  </si>
  <si>
    <r>
      <t>SHIBUI - Glass Mosaic</t>
    </r>
    <r>
      <rPr>
        <u/>
        <sz val="7"/>
        <rFont val="Arial"/>
        <family val="2"/>
      </rPr>
      <t xml:space="preserve"> (Paper Face Mounted)</t>
    </r>
  </si>
  <si>
    <r>
      <t>Vineyard Mosaic</t>
    </r>
    <r>
      <rPr>
        <sz val="7"/>
        <rFont val="Arial Narrow"/>
        <family val="2"/>
      </rPr>
      <t xml:space="preserve"> (1/2" x 1/2" &amp; 1" x 2")</t>
    </r>
  </si>
  <si>
    <r>
      <t>Zig &amp; Zag Mosaic</t>
    </r>
    <r>
      <rPr>
        <sz val="7"/>
        <rFont val="Arial Narrow"/>
        <family val="2"/>
      </rPr>
      <t xml:space="preserve"> (1/2" x 4")</t>
    </r>
  </si>
  <si>
    <r>
      <t>TOZEN - Glass Mosaic</t>
    </r>
    <r>
      <rPr>
        <u/>
        <sz val="7"/>
        <rFont val="Arial"/>
        <family val="2"/>
      </rPr>
      <t xml:space="preserve"> (Paper Face Mounted)</t>
    </r>
  </si>
  <si>
    <t>Crest Mosaic (4" Hex)</t>
  </si>
  <si>
    <t>Cotton</t>
  </si>
  <si>
    <t xml:space="preserve">  Horizon</t>
  </si>
  <si>
    <t xml:space="preserve">  Linen</t>
  </si>
  <si>
    <t xml:space="preserve">  Pumice</t>
  </si>
  <si>
    <t>Stratus</t>
  </si>
  <si>
    <t>Vapor</t>
  </si>
  <si>
    <t>Wheat</t>
  </si>
  <si>
    <t>Woodland Green</t>
  </si>
  <si>
    <t>Woolstone</t>
  </si>
  <si>
    <t>Colors Horizon, Linen, Pumice, Stratus &amp; Vapor added and are available in all formats, except the 1/2" x 1" Mini Brick Mosaic and "Blends" Mosaic formats, in both the Natural or Silk finishes.</t>
  </si>
  <si>
    <t>Item # Lookup:</t>
  </si>
  <si>
    <t>SAAG</t>
  </si>
  <si>
    <t>SAHA</t>
  </si>
  <si>
    <t>SAOR</t>
  </si>
  <si>
    <t>SASH</t>
  </si>
  <si>
    <t>SATO</t>
  </si>
  <si>
    <t>SATB</t>
  </si>
  <si>
    <t>SATZ</t>
  </si>
  <si>
    <t>Luce</t>
  </si>
  <si>
    <t>Aero</t>
  </si>
  <si>
    <t>Aurora</t>
  </si>
  <si>
    <t>Feather Mosaic</t>
  </si>
  <si>
    <t>Clipper Mosaic</t>
  </si>
  <si>
    <t>Fin Mosaic</t>
  </si>
  <si>
    <t>SALU</t>
  </si>
  <si>
    <t>(Glass) Luce</t>
  </si>
  <si>
    <t>2" Hexagon Mosaic</t>
  </si>
  <si>
    <t>2" Hexagon Mosaic - Custom Blends</t>
  </si>
  <si>
    <t>Clipper Mosaic - Custom Blends</t>
  </si>
  <si>
    <t>Feather Mosaic - Custom Blends</t>
  </si>
  <si>
    <t>Fin Mosaic - Custom Blends</t>
  </si>
  <si>
    <t>Bamboo Garden</t>
  </si>
  <si>
    <t>Sani</t>
  </si>
  <si>
    <t>Sugar Cake</t>
  </si>
  <si>
    <t>Zephyr</t>
  </si>
  <si>
    <t xml:space="preserve">          Intrigue</t>
  </si>
  <si>
    <t xml:space="preserve">          Earthy</t>
  </si>
  <si>
    <t xml:space="preserve">          Elevation</t>
  </si>
  <si>
    <t xml:space="preserve">      Mettle</t>
  </si>
  <si>
    <t xml:space="preserve">      Mineral Springs</t>
  </si>
  <si>
    <t xml:space="preserve">      Moonlit</t>
  </si>
  <si>
    <t>11.64" x 11.76"</t>
  </si>
  <si>
    <t xml:space="preserve"> 0.95 SF/SHT</t>
  </si>
  <si>
    <t>9.71" x 11.74"</t>
  </si>
  <si>
    <t xml:space="preserve"> 0.79 SF/SHT</t>
  </si>
  <si>
    <t>10.41" x 11.24"</t>
  </si>
  <si>
    <t xml:space="preserve"> 0.81 SF/SHT</t>
  </si>
  <si>
    <t>10.05" x 12.04"</t>
  </si>
  <si>
    <t xml:space="preserve"> 0.84 SF/SHT</t>
  </si>
  <si>
    <t>Luce glass mosaics have a contemporary smooth edge.  Pearl finish is iridescent &amp; Silk finish is matte.</t>
  </si>
  <si>
    <t>Glass Mosaics available in twelve colors and four distinctive patterns: 2" Hexagon, Clipper, Feather, and Fin.</t>
  </si>
  <si>
    <r>
      <t>LUCE - Glass Mosaic</t>
    </r>
    <r>
      <rPr>
        <u/>
        <sz val="7"/>
        <rFont val="Arial"/>
        <family val="2"/>
      </rPr>
      <t xml:space="preserve"> (Paper Face Mounted)</t>
    </r>
  </si>
  <si>
    <t>SHINJU MIRAI - Glazed Ceramic Tile</t>
  </si>
  <si>
    <t>Note:</t>
  </si>
  <si>
    <t xml:space="preserve">3-1/2" x 9-1/2" x 3/8" </t>
  </si>
  <si>
    <t>Field - Paper</t>
  </si>
  <si>
    <t>SASM</t>
  </si>
  <si>
    <t>Field - Serene</t>
  </si>
  <si>
    <t>Field - Tent</t>
  </si>
  <si>
    <t>Field - Zen Garden</t>
  </si>
  <si>
    <t>Shinju Mirai</t>
  </si>
  <si>
    <t>(Ceramic) Shinju Mirai</t>
  </si>
  <si>
    <t>11.60" x 11.50"</t>
  </si>
  <si>
    <t>5/8" x 5/8", 3/4" x 3/4" &amp; 1" x 1" Composite Mosaics (page 34 of catalog).</t>
  </si>
  <si>
    <t>Moyou Mosaic Pattern added and is available in the Natural or Silk finish.</t>
  </si>
  <si>
    <t xml:space="preserve">The Sheet Size and SF per Sheet of the 1/2" x 1" Mini Brick Mosaic changed from 11.50" x 12.00", 0.99 SF/SHT to 11.60" x 11.50", 0.93 SF/SHT.   </t>
  </si>
  <si>
    <t>Glass Tiles</t>
  </si>
  <si>
    <t>Watercolors</t>
  </si>
  <si>
    <t>(Ceramic) Watercolors</t>
  </si>
  <si>
    <t>(Glass) Origami Field</t>
  </si>
  <si>
    <t>Glass Tiles.</t>
  </si>
  <si>
    <t>SAWA</t>
  </si>
  <si>
    <t>Field - Picket</t>
  </si>
  <si>
    <t>Field - Post</t>
  </si>
  <si>
    <t>3/4" x 9-1/2" x 1/2"</t>
  </si>
  <si>
    <t>3-1/2" x 9-1/2" x 3/8"</t>
  </si>
  <si>
    <t>Pearl finish is iridescent.</t>
  </si>
  <si>
    <t>WATERCOLORS - Glazed Ceramic Tile</t>
  </si>
  <si>
    <t>Concrete Product Line</t>
  </si>
  <si>
    <t>Ceramic Product Lines</t>
  </si>
  <si>
    <t>http://www.lunadabaytile.com/LBT_concrete.html</t>
  </si>
  <si>
    <t>(Concrete) Contourz</t>
  </si>
  <si>
    <t>Textile</t>
  </si>
  <si>
    <t>6" x 9"</t>
  </si>
  <si>
    <t>SATE</t>
  </si>
  <si>
    <t>Anise</t>
  </si>
  <si>
    <t>Blue Stone</t>
  </si>
  <si>
    <t>Flannel</t>
  </si>
  <si>
    <t>Lunar Eclipse</t>
  </si>
  <si>
    <t xml:space="preserve">  Morning Light</t>
  </si>
  <si>
    <t xml:space="preserve">  Mica</t>
  </si>
  <si>
    <t>7.96" x 11.50"</t>
  </si>
  <si>
    <t>Bargello Mosaic</t>
  </si>
  <si>
    <t>0.63 SF/SHT</t>
  </si>
  <si>
    <t>0.66 SF/SHT</t>
  </si>
  <si>
    <t>0.41 SF/SHT</t>
  </si>
  <si>
    <t>7.88" x 12.10"</t>
  </si>
  <si>
    <t>5.99" x 9.89"</t>
  </si>
  <si>
    <t>Imberline Mosaic</t>
  </si>
  <si>
    <t>Normandie Deco Mosaic</t>
  </si>
  <si>
    <t>Glazed Concrete Tiles.</t>
  </si>
  <si>
    <t>SASJ</t>
  </si>
  <si>
    <t>(Glass) Textile</t>
  </si>
  <si>
    <t>a) Equal blend of smooth and textured surfaces.</t>
  </si>
  <si>
    <t xml:space="preserve">Please note the the 2-1/2" x 9-1/2" x 3/8" "Reef" Field is an equal blend of smooth and textured surfaces.  Also, the 3/4" x 9-1/2" x 1/2" Liner is glazed on all sides, (except back).  (This information is not noted on current price list.) </t>
  </si>
  <si>
    <t>(Paper Face Mounted)</t>
  </si>
  <si>
    <t>(Glass) Birdscape</t>
  </si>
  <si>
    <t>Glass Birds.</t>
  </si>
  <si>
    <t>(Glass) Tomei Modules</t>
  </si>
  <si>
    <t>Tomei Modules</t>
  </si>
  <si>
    <t>TOMEI MODULES - Glass Tiles</t>
  </si>
  <si>
    <t>SATM</t>
  </si>
  <si>
    <t>Cinder</t>
  </si>
  <si>
    <t>Ecru</t>
  </si>
  <si>
    <t>Frost Green</t>
  </si>
  <si>
    <t>Gull</t>
  </si>
  <si>
    <t>Husk</t>
  </si>
  <si>
    <t xml:space="preserve">            Sand Dollar</t>
  </si>
  <si>
    <t xml:space="preserve">            Pelican</t>
  </si>
  <si>
    <t>Parchment            Tawny Grey</t>
  </si>
  <si>
    <t>Veil</t>
  </si>
  <si>
    <t>Whitewater</t>
  </si>
  <si>
    <t>6" x 12"</t>
  </si>
  <si>
    <t>9" x 18"</t>
  </si>
  <si>
    <t>12" x 18"</t>
  </si>
  <si>
    <r>
      <t>TOMEI - Glass Tiles &amp; Glass Mosaic</t>
    </r>
    <r>
      <rPr>
        <u/>
        <sz val="7"/>
        <rFont val="Arial"/>
        <family val="2"/>
      </rPr>
      <t xml:space="preserve"> (Mesh-Mounted)</t>
    </r>
  </si>
  <si>
    <t>4.32 SF/CTN</t>
  </si>
  <si>
    <t>5.80 SF/CTN</t>
  </si>
  <si>
    <t xml:space="preserve">interior walls only.  Not recommended for installation on floors or in pools, spas, water features or steam showers.  </t>
  </si>
  <si>
    <r>
      <t>TEXTILE - Glass Mosaic</t>
    </r>
    <r>
      <rPr>
        <u/>
        <sz val="7"/>
        <rFont val="Arial"/>
        <family val="2"/>
      </rPr>
      <t xml:space="preserve"> (Paper Face Mounted)</t>
    </r>
  </si>
  <si>
    <t>(Glass) Monochromatic Mosaics</t>
  </si>
  <si>
    <t>NAMIBIA- Glazed Ceramic Tile</t>
  </si>
  <si>
    <t>SANA</t>
  </si>
  <si>
    <t>Dark Silver          Sunset Bronze          White Sand</t>
  </si>
  <si>
    <t>4" x 8", 8" x 8", 8" x 12"</t>
  </si>
  <si>
    <t>Crescent 2" Round Mosaic</t>
  </si>
  <si>
    <t>Square Ripples 1.25" x 1.25" Mosaic</t>
  </si>
  <si>
    <t>Round Ripples 1.5" Mosaic</t>
  </si>
  <si>
    <t>(Mesh-Mounted)</t>
  </si>
  <si>
    <t>a)  Each carton contains two pieces of each size in varying thickness.  Be sure to randomly blend the thicknesses for best results.</t>
  </si>
  <si>
    <t>(Ceramic) Namibia</t>
  </si>
  <si>
    <t>Field - Dunes (3 piece pattern)</t>
  </si>
  <si>
    <t>b)  Dunes and Square Ripples are not recommended for showers, steam showers, or other wet environmnets.  Dunes and Square</t>
  </si>
  <si>
    <t>Ripples 1.25" x 1.25" Mosaic were not designed to be grouted.  Lunada Bay recommends installing without grout and tinting the</t>
  </si>
  <si>
    <t>10.13" x 11.74" x 5/16"</t>
  </si>
  <si>
    <t>11.18" x 11.65"</t>
  </si>
  <si>
    <t>12.01" x 11.89"</t>
  </si>
  <si>
    <t>9.88" x 9.88"</t>
  </si>
  <si>
    <t>(sold by the indivdual piece - 9.733 Pieces/SF)</t>
  </si>
  <si>
    <t>2.61 SF/CTN</t>
  </si>
  <si>
    <t>0.91 SF/SHT</t>
  </si>
  <si>
    <t>2.78 SF/CTN</t>
  </si>
  <si>
    <t>3.17 SF/CTN</t>
  </si>
  <si>
    <t>2.81 SF/CTN</t>
  </si>
  <si>
    <t>2.87 SF/CTN</t>
  </si>
  <si>
    <t>5.05 SF/CTN</t>
  </si>
  <si>
    <t>KA-NU - Glazed Ceramic Tile</t>
  </si>
  <si>
    <t>SAKA</t>
  </si>
  <si>
    <t>River Rock          Sail          Sandbar</t>
  </si>
  <si>
    <t>10.02" x 11.57"</t>
  </si>
  <si>
    <t>Buoy Mosaic</t>
  </si>
  <si>
    <t>9.51" x 11.02"</t>
  </si>
  <si>
    <t>0.73 SF/SHT</t>
  </si>
  <si>
    <t>1-5/8" x 9-1/2"</t>
  </si>
  <si>
    <t>Keel Mosaic</t>
  </si>
  <si>
    <t>Coral Reef</t>
  </si>
  <si>
    <t>Cruise Blue</t>
  </si>
  <si>
    <t>Sea Kelp</t>
  </si>
  <si>
    <t xml:space="preserve"> Night Luster</t>
  </si>
  <si>
    <t xml:space="preserve"> Harbor Blue</t>
  </si>
  <si>
    <t>Red Sea             Summer Sky</t>
  </si>
  <si>
    <t>48 PCS/CTN</t>
  </si>
  <si>
    <t xml:space="preserve">      Color Blends:</t>
  </si>
  <si>
    <t>Coastline</t>
  </si>
  <si>
    <t>Lighthouse</t>
  </si>
  <si>
    <t xml:space="preserve"> Mauna Loa</t>
  </si>
  <si>
    <t xml:space="preserve"> Maritime</t>
  </si>
  <si>
    <t xml:space="preserve">           Tropics</t>
  </si>
  <si>
    <t xml:space="preserve">           Port Side</t>
  </si>
  <si>
    <t>On dimensional patterns, using a grout bag is the best method to target competent and successful grout application.  Grout floats</t>
  </si>
  <si>
    <t>should not be used due to the luster glaze.  Please take care when grouting and protect surface from abrasion.</t>
  </si>
  <si>
    <t>Ka-nu</t>
  </si>
  <si>
    <t>(Ceramic) Ka-nu</t>
  </si>
  <si>
    <t>Namibia</t>
  </si>
  <si>
    <t>JAW (Just Add Water)</t>
  </si>
  <si>
    <t>Quarter Rounds</t>
  </si>
  <si>
    <t>SAJA</t>
  </si>
  <si>
    <t>Mineral Springs</t>
  </si>
  <si>
    <t>Amalfi</t>
  </si>
  <si>
    <t>Matera</t>
  </si>
  <si>
    <t xml:space="preserve">     Torino</t>
  </si>
  <si>
    <t xml:space="preserve">     Pisa</t>
  </si>
  <si>
    <t xml:space="preserve">     Portofino</t>
  </si>
  <si>
    <t xml:space="preserve">     Umbria</t>
  </si>
  <si>
    <t>Feather Border Mosaic</t>
  </si>
  <si>
    <t>Zing 1 x 3 Border Mosaic</t>
  </si>
  <si>
    <t>5.10" x 12.34"</t>
  </si>
  <si>
    <t>5.51" x 9.96"</t>
  </si>
  <si>
    <t>QUARTER ROUNDS - Glass Tiles</t>
  </si>
  <si>
    <t>1" x 1"</t>
  </si>
  <si>
    <t>Quarter Round</t>
  </si>
  <si>
    <t>Lucca</t>
  </si>
  <si>
    <t xml:space="preserve">     Agate Colors:</t>
  </si>
  <si>
    <t xml:space="preserve">     Luce Colors:</t>
  </si>
  <si>
    <t xml:space="preserve">     Shibui Colors:</t>
  </si>
  <si>
    <t>Naples Yellow</t>
  </si>
  <si>
    <t>Turquoise</t>
  </si>
  <si>
    <t xml:space="preserve">        Ochre</t>
  </si>
  <si>
    <t xml:space="preserve">        Pewter</t>
  </si>
  <si>
    <t xml:space="preserve">        Roman Earth</t>
  </si>
  <si>
    <t xml:space="preserve">           Tungsten</t>
  </si>
  <si>
    <t xml:space="preserve">           Sevres Blue</t>
  </si>
  <si>
    <t xml:space="preserve">           Soft Teal</t>
  </si>
  <si>
    <t xml:space="preserve">     Tozen Colors:</t>
  </si>
  <si>
    <t xml:space="preserve"> Strontium</t>
  </si>
  <si>
    <t xml:space="preserve"> Selenium</t>
  </si>
  <si>
    <t xml:space="preserve"> Tanzanite</t>
  </si>
  <si>
    <t xml:space="preserve"> Tin</t>
  </si>
  <si>
    <t>Yttrium</t>
  </si>
  <si>
    <t>Vanadium</t>
  </si>
  <si>
    <t>Xenon</t>
  </si>
  <si>
    <t xml:space="preserve"> Copper</t>
  </si>
  <si>
    <t xml:space="preserve"> Erbium</t>
  </si>
  <si>
    <t xml:space="preserve"> Indium</t>
  </si>
  <si>
    <t xml:space="preserve"> Iodine</t>
  </si>
  <si>
    <t xml:space="preserve">      Marrakech Red</t>
  </si>
  <si>
    <t xml:space="preserve">      Lithium</t>
  </si>
  <si>
    <t xml:space="preserve">      Nickel</t>
  </si>
  <si>
    <t xml:space="preserve">      Oxygen</t>
  </si>
  <si>
    <t>(Glass) JAW (Just Add Water)</t>
  </si>
  <si>
    <t>Glass Border Mosaics.</t>
  </si>
  <si>
    <t>(Glass) Quarter Rounds</t>
  </si>
  <si>
    <t>SAQR</t>
  </si>
  <si>
    <t>(Glass) Sonare</t>
  </si>
  <si>
    <t>0.17 SF/PC</t>
  </si>
  <si>
    <t>Colors Bassano, Venezia and Vicenza in all formats.</t>
  </si>
  <si>
    <t>Alassio</t>
  </si>
  <si>
    <t xml:space="preserve">      Torino</t>
  </si>
  <si>
    <t xml:space="preserve">       Matera</t>
  </si>
  <si>
    <t xml:space="preserve">       Pienza</t>
  </si>
  <si>
    <t xml:space="preserve">       Pisa</t>
  </si>
  <si>
    <t xml:space="preserve">       Portofino</t>
  </si>
  <si>
    <t>12.63" x 12.28"</t>
  </si>
  <si>
    <t>15.42" x 11.67"</t>
  </si>
  <si>
    <t>9.80" x 12.83"</t>
  </si>
  <si>
    <t>1-1/4" x 5" Brick Mosaic</t>
  </si>
  <si>
    <t>1-1/4" x 5" Brick Mosaic - Custom Blends</t>
  </si>
  <si>
    <t>9.46" x 12.49"</t>
  </si>
  <si>
    <t>1" x 3" Brick Mosaic</t>
  </si>
  <si>
    <t>Dash Mosaic</t>
  </si>
  <si>
    <t>Dash Mosaic - Custom Blends</t>
  </si>
  <si>
    <t>9.98" x 11.34"</t>
  </si>
  <si>
    <t>Zing 1" x 4" Mosaic</t>
  </si>
  <si>
    <t>Zing 1" x 4" Mosaic - Custom Blends</t>
  </si>
  <si>
    <t>9.92" x 12.28"</t>
  </si>
  <si>
    <t>Colors Alassio, Amalfi, Matera &amp; Torino added and are available in all Mosaic Patterns.  1" x 1" Offset, 1" x 3" Brick, 1-1/4" x 5" Brick, Dash and Zing 1" x 4" Mosaic Patterns added and are available in the Pearl or Silk finishes.</t>
  </si>
  <si>
    <t>SAGR</t>
  </si>
  <si>
    <t>2-1/2" x 9-1/2"</t>
  </si>
  <si>
    <t>3-1/2" x 9-1/2"</t>
  </si>
  <si>
    <t>0.16 SF/PC</t>
  </si>
  <si>
    <t>0.23 SF/PC</t>
  </si>
  <si>
    <t>Pencil drawings are one of the oldest forms of self-expression.  Lunada Bay Tile takes inspiration from this art form for its latest ceramic collection, Graphite.  The subtly textured tile has the appearance of soft pencil or charcoal.</t>
  </si>
  <si>
    <t xml:space="preserve">2-1/2" x 9-1/2" x 3/8" </t>
  </si>
  <si>
    <t>0.79 SF/SHT</t>
  </si>
  <si>
    <t>Silhouette Mosaic</t>
  </si>
  <si>
    <t>0.86 SF/SHT</t>
  </si>
  <si>
    <t>Cambric Hex Mosaic (2" Hex)</t>
  </si>
  <si>
    <t>Cambric Hex Mosaic and Silhouette Mosaic patterns added.</t>
  </si>
  <si>
    <t>Field - Pianola</t>
  </si>
  <si>
    <t>1-3/4" x 3-1/2" x 9-1/2" x 3/8"</t>
  </si>
  <si>
    <t>Field - Elon Hex Reef</t>
  </si>
  <si>
    <t>Field - Elon Hex Smooth</t>
  </si>
  <si>
    <t>Elon Hex Reef, Elon Hex Smooth and Pianola Field Tile formats added.</t>
  </si>
  <si>
    <t>9.96" x 11.50" x 1/4"</t>
  </si>
  <si>
    <t>10.59" x 11.65" x 1/4"</t>
  </si>
  <si>
    <t xml:space="preserve">      Colors (Single Fired Glaze):</t>
  </si>
  <si>
    <t xml:space="preserve">      Colors (Double Fired Glaze):</t>
  </si>
  <si>
    <t>Only Single Fired Glazes (including Lighthouse Blend) may be used in submerged areas.  Light Traffic residential, including</t>
  </si>
  <si>
    <t>shower floors, only for Single Fired Glazes (including Lighthouse Blend) in Buoy Mosaic and Plank formats.  Do not use any</t>
  </si>
  <si>
    <t>Double Fired Glazes (including blends other than Lighthouse) on floors or in submerged applications.</t>
  </si>
  <si>
    <t>Feather Border Mosaic - Custom Blends</t>
  </si>
  <si>
    <t>Zing 1 x 3 Border Mosaic - Custom Blends</t>
  </si>
  <si>
    <t>Feather Field Mosaic</t>
  </si>
  <si>
    <t>Feather Field Mosaic - Custom Blends</t>
  </si>
  <si>
    <t>10.24" x 9.92"</t>
  </si>
  <si>
    <t>Zing 1 x 3 Field Mosaic</t>
  </si>
  <si>
    <t>Zing 1 x 3 Field Mosaic - Custom Blends</t>
  </si>
  <si>
    <t>12.13" x 9.96"</t>
  </si>
  <si>
    <t xml:space="preserve"> 0.71 SF/SHT</t>
  </si>
  <si>
    <t>Custom Blend option added as well as Feather Field Mosaic and Zing 1 x 3 Field Mosaic patterns.</t>
  </si>
  <si>
    <t>GRAPHITE - Glazed Ceramic Tile</t>
  </si>
  <si>
    <t>Field - Plank</t>
  </si>
  <si>
    <t>(sold by the indivdual piece - 9.677 Pieces/SF)</t>
  </si>
  <si>
    <t>1" x 1" Offset Mosaic - Custom Blends</t>
  </si>
  <si>
    <t>1" x 3" Brick Mosaic - Custom Blends</t>
  </si>
  <si>
    <t>Color Pink Moment added to the Glass Birds.</t>
  </si>
  <si>
    <t xml:space="preserve"> Starlight</t>
  </si>
  <si>
    <t>Teal</t>
  </si>
  <si>
    <t>Steel</t>
  </si>
  <si>
    <t>Colors Atacama, Raja Ampat and Socotra in all formats.</t>
  </si>
  <si>
    <t>1" x 1" Quarter Round now available in the Haisen Colors in the Natural finish only.</t>
  </si>
  <si>
    <r>
      <t xml:space="preserve">     Haisen Colors:</t>
    </r>
    <r>
      <rPr>
        <sz val="8"/>
        <color indexed="12"/>
        <rFont val="Arial"/>
        <family val="2"/>
      </rPr>
      <t/>
    </r>
  </si>
  <si>
    <t>Color Starlight added and is available in all formats in the Natural or Silk finishes.  1" x 1" Offset Mosaic and 1" x 2" Brick Mosaic formats added and are available all colors and in the Natural or Silk finishes.</t>
  </si>
  <si>
    <t>Cayo Coco</t>
  </si>
  <si>
    <t>Colors added:  Cayo Coco, Kaikoura, San Blas, Skyros and Twillingate.</t>
  </si>
  <si>
    <t>This price list is available electronically on an Excel spreadsheet at www.conestogatile.com/pricelists.</t>
  </si>
  <si>
    <r>
      <t>ELEMENTS - Glass Mosaic</t>
    </r>
    <r>
      <rPr>
        <u/>
        <sz val="7"/>
        <rFont val="Arial"/>
        <family val="2"/>
      </rPr>
      <t xml:space="preserve"> (Paper Face Mounted)</t>
    </r>
  </si>
  <si>
    <t>SAEL</t>
  </si>
  <si>
    <t>Blue Skies</t>
  </si>
  <si>
    <t>English Blue</t>
  </si>
  <si>
    <t xml:space="preserve">  Kentucky Blue</t>
  </si>
  <si>
    <t xml:space="preserve">  Fern Leaf</t>
  </si>
  <si>
    <t xml:space="preserve">  Full Moon</t>
  </si>
  <si>
    <t xml:space="preserve">  H2O</t>
  </si>
  <si>
    <t xml:space="preserve">     Quicksilver</t>
  </si>
  <si>
    <t xml:space="preserve">     Miami Sand</t>
  </si>
  <si>
    <t xml:space="preserve">     Night Sky</t>
  </si>
  <si>
    <t xml:space="preserve">     Ocean</t>
  </si>
  <si>
    <t xml:space="preserve">       Seaweed</t>
  </si>
  <si>
    <t>Elements glass mosaics have a contemporary smooth edge.  Pearl finish is iridescent &amp; Silk finish is matte.</t>
  </si>
  <si>
    <t>(Glass) Elements</t>
  </si>
  <si>
    <t>Cane Mosaic</t>
  </si>
  <si>
    <t>Cane Mosaic - Custom Blends</t>
  </si>
  <si>
    <t>12.32" x 12.24"</t>
  </si>
  <si>
    <t>9.45" x 11.73"</t>
  </si>
  <si>
    <t>Mod Hex Mosaic</t>
  </si>
  <si>
    <t>Mod Hex Mosaic - Custom Blends</t>
  </si>
  <si>
    <t>0.77 SF/SHT</t>
  </si>
  <si>
    <t xml:space="preserve">     Elements Colors:</t>
  </si>
  <si>
    <t>1" x 1" Quarter Rounds in the Natural Finish are available.  See the Quarter Rounds Series.</t>
  </si>
  <si>
    <t>1" x 1" Quarter Rounds in the all the Mizumi colors.</t>
  </si>
  <si>
    <t>1" x 1" Quarter Rounds in the Natural Finish are available for all colors.  See the Quarter Rounds Series.</t>
  </si>
  <si>
    <t>1" x 1" Quarter Rounds in the Natural Finish are available for all colors except Leather &amp; Raw Umber.  See the Quarter Rounds Series.</t>
  </si>
  <si>
    <t>12.60" x 11.99"</t>
  </si>
  <si>
    <t>12.57" x 12.57"</t>
  </si>
  <si>
    <t>11.70" x 11.66"</t>
  </si>
  <si>
    <t>11.19" x 9.38"</t>
  </si>
  <si>
    <t>Elements</t>
  </si>
  <si>
    <t>1" x 1" Mosaic now available.</t>
  </si>
  <si>
    <t>1" x 1" Offset Mosaic now available.</t>
  </si>
  <si>
    <t>a,c</t>
  </si>
  <si>
    <t>Natural finish is glossy &amp; Silk finish is matte.</t>
  </si>
  <si>
    <t>c,d,f</t>
  </si>
  <si>
    <t>1" x 1" Quarter Rounds, (Natural finish only), available in the all the Elements colors and all the Gendai colors except Arata and Sanaa.</t>
  </si>
  <si>
    <t>(Glass) Flux</t>
  </si>
  <si>
    <t>This series has been discontinued however some items are being moved to the New Flux series that is comprised of a number of items that were previously available in the Old Fashioned series.  The following items are not transitioning to the Flux line and are discontinued:  Colors Frost, Honey and Tiger Eye in both Pearl and Silk finishes and all formats.  2" x 4" Field Tile, 1" x 1" Mosaic and 2" x 2" Mosaic in all colors and finishes.</t>
  </si>
  <si>
    <t>Flux is comprised of a number of items that were previously available in the (Glass) Old Fashioned Series.</t>
  </si>
  <si>
    <t>b) Special order, allow an additional 3 weeks to lead time.</t>
  </si>
  <si>
    <t>5.96" x 12.36"</t>
  </si>
  <si>
    <t>LINEN - Glazed Ceramic Tile</t>
  </si>
  <si>
    <t>Dapper Grey</t>
  </si>
  <si>
    <t>Denim</t>
  </si>
  <si>
    <t xml:space="preserve">   Melange</t>
  </si>
  <si>
    <t>SALI</t>
  </si>
  <si>
    <t>(Ceramic) Linen</t>
  </si>
  <si>
    <t>Sargent</t>
  </si>
  <si>
    <t xml:space="preserve">O'Keefe          </t>
  </si>
  <si>
    <t>Turner</t>
  </si>
  <si>
    <t>Durer</t>
  </si>
  <si>
    <t xml:space="preserve">       Van Gogh</t>
  </si>
  <si>
    <t xml:space="preserve">       Whistler</t>
  </si>
  <si>
    <t xml:space="preserve">        Whitney</t>
  </si>
  <si>
    <t>Field - Plume</t>
  </si>
  <si>
    <t>(5 Pieces)  0.94 SF/BUNDLE</t>
  </si>
  <si>
    <t>(5 Pieces)  0.97 SF/BUNDLE</t>
  </si>
  <si>
    <t>(5 Pieces)  1.15 SF/BUNDLE</t>
  </si>
  <si>
    <t>(8 Pieces)  1.24 SF/BUNDLE</t>
  </si>
  <si>
    <t>1" x 3" Herringbone Mosaic</t>
  </si>
  <si>
    <t>1" x 3" Herringbone Mosaic - Custom Blends</t>
  </si>
  <si>
    <t>8.86" x 10.24"</t>
  </si>
  <si>
    <t>0.62 SF/SHT</t>
  </si>
  <si>
    <t xml:space="preserve">Colors Van Gogh and Whitney and the 3-1/2" x 9-1/2" x 3/8" Plume Field Tile added to series. </t>
  </si>
  <si>
    <t>(Concrete) Tommy Bahama Kapa</t>
  </si>
  <si>
    <t>1" x 3" Herringbone Mosaic Special Order pattern added to series.</t>
  </si>
  <si>
    <t>5.10" x 12.34" Feather Border Mosaic only in all colors.  (Being replaced with a 6" Feather 6 Border Mosaic.)</t>
  </si>
  <si>
    <t>5.83" x 11.64"</t>
  </si>
  <si>
    <t>11.76" x 11.64"</t>
  </si>
  <si>
    <t>2" Hex Field Mosaic</t>
  </si>
  <si>
    <t>2" Hex Field Mosaic - Custom Blends</t>
  </si>
  <si>
    <t>2" Hex Border Mosaic</t>
  </si>
  <si>
    <t>2" Hex Border Mosaic - Custom Blends</t>
  </si>
  <si>
    <t>Feather 6 Border Mosaic</t>
  </si>
  <si>
    <t>Feather 6 Border Mosaic - Custom Blends</t>
  </si>
  <si>
    <t>5.96" x 12.36" Feather 6 Border Mosaic, 2" Hex Border Mosaic and 2" Hex Field Mosaic added.</t>
  </si>
  <si>
    <r>
      <t>LAPIS - Glass Mosaic</t>
    </r>
    <r>
      <rPr>
        <u/>
        <sz val="7"/>
        <rFont val="Arial"/>
        <family val="2"/>
      </rPr>
      <t xml:space="preserve"> (Paper Face Mounted)</t>
    </r>
  </si>
  <si>
    <t>SALA</t>
  </si>
  <si>
    <t>(Glass) Lapis</t>
  </si>
  <si>
    <t>Natural finish is glossy, Pearl finish is iridescent.</t>
  </si>
  <si>
    <t>Aerial</t>
  </si>
  <si>
    <t>Chestnut</t>
  </si>
  <si>
    <t>Everglades</t>
  </si>
  <si>
    <t>Fathom</t>
  </si>
  <si>
    <t>Flicker</t>
  </si>
  <si>
    <t>Mousse</t>
  </si>
  <si>
    <t xml:space="preserve">       Palm</t>
  </si>
  <si>
    <t xml:space="preserve">       Orbit</t>
  </si>
  <si>
    <t xml:space="preserve">       Pale Oak</t>
  </si>
  <si>
    <t xml:space="preserve">    Whisper</t>
  </si>
  <si>
    <t xml:space="preserve">    Zenith</t>
  </si>
  <si>
    <t xml:space="preserve">    Summit</t>
  </si>
  <si>
    <t>Natural or Pearl</t>
  </si>
  <si>
    <t>12.45" x 12.41"</t>
  </si>
  <si>
    <t>1" x 3" Offset Mosaic</t>
  </si>
  <si>
    <t>1" x 3" Offset Mosaic - Custom Blends</t>
  </si>
  <si>
    <t>Mingle Mosaic</t>
  </si>
  <si>
    <t>Mingle Mosaic - Custom Blends</t>
  </si>
  <si>
    <t>9.46" x 13.00"</t>
  </si>
  <si>
    <t>9.97" x 10.99"</t>
  </si>
  <si>
    <t>0.76 SF/SHT</t>
  </si>
  <si>
    <t>Pulse Mosaic</t>
  </si>
  <si>
    <t>Pulse Mosaic - Custom Blends</t>
  </si>
  <si>
    <t xml:space="preserve">        Pienza</t>
  </si>
  <si>
    <t xml:space="preserve">        Matera</t>
  </si>
  <si>
    <t xml:space="preserve">        Pisa</t>
  </si>
  <si>
    <t xml:space="preserve">      Portofino</t>
  </si>
  <si>
    <r>
      <t xml:space="preserve">    Lapis Colors:</t>
    </r>
    <r>
      <rPr>
        <sz val="8"/>
        <color indexed="12"/>
        <rFont val="Arial"/>
        <family val="2"/>
      </rPr>
      <t/>
    </r>
  </si>
  <si>
    <t xml:space="preserve">     Tommy Bahama Collection Colors:</t>
  </si>
  <si>
    <t>Cocos Keeling</t>
  </si>
  <si>
    <t>1" x 1" Quarter Rounds in the Natural Finish are available for all colors except Aogashima.  See the Quarter Rounds Series.</t>
  </si>
  <si>
    <t>a) Paper Face Mounted sheets, (2" x 6" Brick Mosaic), are limited to stock on hand.  Lunada Bay is currently transitioning to loose</t>
  </si>
  <si>
    <t>pieces, (Field), that are sold in full cartons of 5.05 SF/CTN only.  Lunada Bay will be shipping the Mounted material until their stock</t>
  </si>
  <si>
    <t>is exhausted, then they will ship the Loose .  The 2" x 6" Field is not available in colors Ahou, Arsenic, Indium, Lithium, Marrakech</t>
  </si>
  <si>
    <t>Red and Tanzanite.  The 2" x 6" Brick Mosaic is only available in colors Ahou, Antimony, Oxygen, Tin, Xenon and Yttrium.</t>
  </si>
  <si>
    <t>or specify finish choices for the 1/2" x 1" Mini Brick mosaic and the 1" x 1" mosaic sizes.</t>
  </si>
  <si>
    <t xml:space="preserve">         Maldives</t>
  </si>
  <si>
    <t xml:space="preserve">          Kaikoura</t>
  </si>
  <si>
    <t xml:space="preserve">          Kangaroo Island</t>
  </si>
  <si>
    <t xml:space="preserve">     San Blas</t>
  </si>
  <si>
    <t xml:space="preserve">     Pamukkale</t>
  </si>
  <si>
    <t xml:space="preserve">     Skyros</t>
  </si>
  <si>
    <t xml:space="preserve">          Surin</t>
  </si>
  <si>
    <t xml:space="preserve">          Twillingate</t>
  </si>
  <si>
    <t>colors are available in either the old or new size.  Contact Customer Service to determine what size is available.</t>
  </si>
  <si>
    <t>1" x 1" Quarter Rounds in the Natural Finish are available for all colors except Abruzzo and Firenze.  See the Quarter Rounds Series.</t>
  </si>
  <si>
    <t>obtain size/lot specific samples prior to ordering.  There will be no charge for these samples.</t>
  </si>
  <si>
    <t>*Please be advised that the color Moonstone can vary in tonality (lighter-to-darker gray) between sizes and lots.  It is required</t>
  </si>
  <si>
    <t>to obtain size/lot specific samples prior to ordering.  There will be no charge for these samples.</t>
  </si>
  <si>
    <t>Lapis</t>
  </si>
  <si>
    <t>Black Iron 4" Hexagon Mosaic only.  (This item is temporarily unavailable and will be re-launched in the future, sold by the piece instead of sheet mounted.)</t>
  </si>
  <si>
    <t xml:space="preserve">   Metropolis</t>
  </si>
  <si>
    <t>Sable</t>
  </si>
  <si>
    <t>Summer White</t>
  </si>
  <si>
    <t>Linen</t>
  </si>
  <si>
    <t>MOMENTUM - Glazed Ceramic Tile</t>
  </si>
  <si>
    <t>SAMO</t>
  </si>
  <si>
    <t>Dark Silver          Sunset Bronze          UrbanScape          White Sand</t>
  </si>
  <si>
    <t>4" x 13"</t>
  </si>
  <si>
    <t>Field - Kinesis</t>
  </si>
  <si>
    <t>(sold by the indivdual piece - 2.782 Pieces/SF)</t>
  </si>
  <si>
    <t>Field - Rise Left</t>
  </si>
  <si>
    <t>Field - Rise Right</t>
  </si>
  <si>
    <t>Field - Sync</t>
  </si>
  <si>
    <t>Not recommended for installation in pools, spas, water features or steam showers or on floors.  Momentum tiles were not</t>
  </si>
  <si>
    <t>designed to be grouted.  Lunada Bay Tle strongly recommends installing without grout and tinting setting mortar to match</t>
  </si>
  <si>
    <t>material color.  See Ceramic Installation Instructions at LunadaBayTile.com.</t>
  </si>
  <si>
    <t>(Ceramic) Momentum</t>
  </si>
  <si>
    <t>Momentum</t>
  </si>
  <si>
    <t>4" Hexagon</t>
  </si>
  <si>
    <t>(Ceramic) Jonathan Adler - Shelter Island</t>
  </si>
  <si>
    <t>Black Iron 4" Hexagon field is back in the collection but is now being sold by the individual piece.</t>
  </si>
  <si>
    <t>a) Liners are glazed on one long side and both short sides in addition to the face.</t>
  </si>
  <si>
    <t>a) Liners are glazed on one long side and both short sides in addition to the face.  For Liners with transparent glazes,</t>
  </si>
  <si>
    <t>the sides may exhibit color burn-off but will remain glazed and function as fully glazed tiles.</t>
  </si>
  <si>
    <t>4-3/4" x 9-1/2"</t>
  </si>
  <si>
    <t>Dark Silver and Sunset Bronze are not recommended for installation in pools, spas, water features, steam showers, or other wet</t>
  </si>
  <si>
    <t>Not recommended for submerged water applications.  Shower walls or steam shower walls are acceptable.</t>
  </si>
  <si>
    <t>May be used on light traffic residential floors only.</t>
  </si>
  <si>
    <t>12.54" x 12.14"</t>
  </si>
  <si>
    <t>Buoy Mosaic - Custom Blends</t>
  </si>
  <si>
    <t>Keel Mosaic - Custom Blends</t>
  </si>
  <si>
    <t>b) Liners are glazed on one long side and both short sides in addition to the face.</t>
  </si>
  <si>
    <t>environments.  Only Round Ripples Mosaic in color White Sand is acceptable for use on light traffic residential floors.  Crescent</t>
  </si>
  <si>
    <t>and Round Ripples:  All applications including showers/steam showers.</t>
  </si>
  <si>
    <t>thinset to match material color.  See Ceramic Installation Instructions at LunadaBayTile.com.</t>
  </si>
  <si>
    <t>Shower walls or steam showers acceptable, ok on light traffic residential floors, including shower floors.  Acceptable</t>
  </si>
  <si>
    <t>for submerged water applications.</t>
  </si>
  <si>
    <t>Sealed versions are no longer available.</t>
  </si>
  <si>
    <t>Martini Blends only.</t>
  </si>
  <si>
    <t>a) Special order, up to 100 SF allow an additional 3 weeks to lead time.  Over 100 SF, please contact customer service.</t>
  </si>
  <si>
    <t xml:space="preserve">a) Special order, up to 100 SF allow an additional 3 weeks to lead time.  Over 100 SF, please contact customer service.  </t>
  </si>
  <si>
    <t>(Glass) Gendai</t>
  </si>
  <si>
    <t>b) The size 5.10" x 12.34" is discontinued and is and is being replaced with the size of 5.96" x 12.36".  Currently not all</t>
  </si>
  <si>
    <t>Origami Mosaics are suitable for installation on interior walls only.  Not recommended for installation in pools, spas, water features or steam showers.</t>
  </si>
  <si>
    <t>Lunada Bay strongly recommends the use of translucent-type grout only such as Laticrete 2300 Ready-To-Use Grout color 00 Translucent, or a color</t>
  </si>
  <si>
    <t xml:space="preserve">that closely matches tile.  If using a different color it is recommended to avoid using a high contrast grout color as it may highlight any minor imperfections  </t>
  </si>
  <si>
    <t>which are inherent in hand made glass tile.  See LunadaBayTile.com/pages/resources for more Origami Mosaic Installation instructions.</t>
  </si>
  <si>
    <t>Natural finish is glossy.  See the installation instructions at www.LunadaBayTile.com</t>
  </si>
  <si>
    <t>Quarter Rounds require special installation methods.  See the installation instructions on their website at www.LunadaBayTile.com.</t>
  </si>
  <si>
    <t>c) Back buttering of glass is strongly recommended to insure adhesion of small tiles.</t>
  </si>
  <si>
    <t>or specify finish choices for the 1/2" x 1" Mini Brick mosaic &amp; the 1" x 1" mosaic sizes.</t>
  </si>
  <si>
    <t>d) Sei-ta Pattern is a blend of 1/2" x 1" Mini Brick &amp; 1" x 1" mosaics.  Specify finish whether it is to be all Natural or Silk,</t>
  </si>
  <si>
    <t>Use only non-sanded grout to avoid scratching the glass.  Not recommended for use in submerged water applications.</t>
  </si>
  <si>
    <t>1/2" x 1" Mini Brick Mosaic in the Pearl finish only.</t>
  </si>
  <si>
    <t>a) Not available in colors Horizon, Linen, Pumice, Stratus &amp; Vapor.</t>
  </si>
  <si>
    <t>Requires special installation methods.  See the Tomei Modules installation instructions on their website at www.LunadaBayTile.com.</t>
  </si>
  <si>
    <t>Use only non-sanded grout to avoid scratching the glass.  Suitable for installation on</t>
  </si>
  <si>
    <r>
      <t>TOMMY BAHAMA COLLECTION - Glass Mosaic Blends</t>
    </r>
    <r>
      <rPr>
        <u/>
        <sz val="7"/>
        <rFont val="Arial"/>
        <family val="2"/>
      </rPr>
      <t xml:space="preserve"> (Paper Face Mounted)</t>
    </r>
  </si>
  <si>
    <t>Glass Mosaic Blends</t>
  </si>
  <si>
    <t>c) Special order, up to 100 SF allow an additional 3 weeks to lead time.  Over 100 SF, please contact customer service.</t>
  </si>
  <si>
    <t>i</t>
  </si>
  <si>
    <t>e) Special order, allow an additional 3 weeks to lead time.</t>
  </si>
  <si>
    <t>c,d,i</t>
  </si>
  <si>
    <t>c,h</t>
  </si>
  <si>
    <t xml:space="preserve">f) Blend of  1/2" x 1" &amp; 1" x 1" glass mosaics. </t>
  </si>
  <si>
    <t>h) Sei-ta Pattern is a blend of 1/2" x 1" Mini Brick &amp; 1" x 1" mosaics.  Specify finish whether it is to be all Natural or Silk,</t>
  </si>
  <si>
    <t xml:space="preserve">i) Blend of  1/2" x 1" &amp; 1" x 4" glass mosaics. </t>
  </si>
  <si>
    <t>g) Not available in colors Marrakech Red and Tanzanite.</t>
  </si>
  <si>
    <t>g</t>
  </si>
  <si>
    <t>b,e</t>
  </si>
  <si>
    <r>
      <t>Glass Product Lines</t>
    </r>
    <r>
      <rPr>
        <i/>
        <sz val="8"/>
        <rFont val="Arial"/>
        <family val="2"/>
      </rPr>
      <t xml:space="preserve"> continued</t>
    </r>
  </si>
  <si>
    <t>Stone Product Line</t>
  </si>
  <si>
    <t>Vesuvio</t>
  </si>
  <si>
    <t>SAVE</t>
  </si>
  <si>
    <t>Calabria</t>
  </si>
  <si>
    <t>Himalayan</t>
  </si>
  <si>
    <t>Night &amp; Day</t>
  </si>
  <si>
    <t>Palisades</t>
  </si>
  <si>
    <t>Rock Garden</t>
  </si>
  <si>
    <t>White Mountain</t>
  </si>
  <si>
    <t>Kindred Mosaic</t>
  </si>
  <si>
    <t>Panama Weave Mosaic</t>
  </si>
  <si>
    <t>Quilt Mosaic</t>
  </si>
  <si>
    <t>Seesaw Mosaic</t>
  </si>
  <si>
    <t>11.42" x 10.04"</t>
  </si>
  <si>
    <t>12.68" x 12.68"</t>
  </si>
  <si>
    <t>9.76" x 9.76"</t>
  </si>
  <si>
    <t>10.47" x 11.42"</t>
  </si>
  <si>
    <t>0.80 SF/SHT</t>
  </si>
  <si>
    <t>1.12 SF/SHT</t>
  </si>
  <si>
    <t>0.83 SF/SHT</t>
  </si>
  <si>
    <t>Vesuvio features patterns that are a mix of honed white marble and Agate Pearl glass tiles.  Kindred pattern is a random</t>
  </si>
  <si>
    <t>blend of glass and stone.  All other mosaic patterns have a repeating stone/glass pattern.</t>
  </si>
  <si>
    <t>Stone Product Lines</t>
  </si>
  <si>
    <t>https://lunadabaytile.com/collections/vesuvio</t>
  </si>
  <si>
    <t>(Stone) Vesuvio</t>
  </si>
  <si>
    <t>10.47" x 12.09"</t>
  </si>
  <si>
    <t>3" Hex Mosaic</t>
  </si>
  <si>
    <t>0.88 SF/SHT</t>
  </si>
  <si>
    <t>4.93 SF/CTN</t>
  </si>
  <si>
    <t>4.09 SF/CTN</t>
  </si>
  <si>
    <t>Field - Brick</t>
  </si>
  <si>
    <t>Field - Chevron</t>
  </si>
  <si>
    <t>1/2" x 12"</t>
  </si>
  <si>
    <t>Edge Liner</t>
  </si>
  <si>
    <t>Napoli White</t>
  </si>
  <si>
    <t>Color Napoli White added and is available only in the new 3" x 12" Brick Field, 3" x 12" Chevron Field Tile, 3" Hex Mosaic and 1/2" x 12" Edge Liner.</t>
  </si>
  <si>
    <t>VESUVIO - Stone &amp; Glass</t>
  </si>
  <si>
    <t>Stone &amp; Glass</t>
  </si>
  <si>
    <t>Stone &amp; Glass.</t>
  </si>
  <si>
    <t>9.06" x 12.24" x 3/8"</t>
  </si>
  <si>
    <t>Stingray Mosaic</t>
  </si>
  <si>
    <t xml:space="preserve">2-1/2" x 9-1/2" x 3/8"-5/8" </t>
  </si>
  <si>
    <t>Surf Rail</t>
  </si>
  <si>
    <t>d</t>
  </si>
  <si>
    <t>c) Not available in colors Cape Pearl and Olympia.</t>
  </si>
  <si>
    <t>b) Not available in color Cape Pearl.</t>
  </si>
  <si>
    <t>11.26" x 11.69" x 5/16"</t>
  </si>
  <si>
    <t>e) Liners are glazed on one long side and both short sides in addition to the face.</t>
  </si>
  <si>
    <t>a) Not available in color Cape Pearl.</t>
  </si>
  <si>
    <t>Color Cape Pearl added and is available in several formats.</t>
  </si>
  <si>
    <t xml:space="preserve">Color Cape Pearl added and is available in several formats.  Stingray Mosaic and a 2-1/2" x 9-1/2" Surf Rail also added to this collection. </t>
  </si>
  <si>
    <t>0.09 SF/PC</t>
  </si>
  <si>
    <t>0.31 SF/PC</t>
  </si>
  <si>
    <t>1-1/4" - 3-1/2" x 9-1/2"</t>
  </si>
  <si>
    <t>Field - Duet</t>
  </si>
  <si>
    <t>Carmine Red</t>
  </si>
  <si>
    <t>Shower Walls or Steam Showers acceptable.  May be used on interior floors for light residential only.</t>
  </si>
  <si>
    <t>Color Molten Bronze is NOT acceptable for use in a submerged or partially submerged application, such as a pool, spa</t>
  </si>
  <si>
    <t>or water feature.  All other colors are acceptable.  Textured surface may require sealer and/or more frequent maintenance.</t>
  </si>
  <si>
    <t>4-3/4" x 9-1/2" Field and 1-1/4" - 3-1/2" x 9-1/2" Duet Field tile formats added to line as well as 3 colors; Carmine Red, Klein Blue and Molten Bronze.</t>
  </si>
  <si>
    <t>Black Iron          Klein Blue          Molten Bronze</t>
  </si>
  <si>
    <t>Cape Pearl          Kumamoto          Kushi*          Moonstone**          Olympia          Pacific</t>
  </si>
  <si>
    <t>d) Cape Pearl, Pacific and Olympia glazes contain multiple color variations between pieces.</t>
  </si>
  <si>
    <t>Cape Pearl          Kumamoto          Kushi          Moonstone*          Olympia          Pacific</t>
  </si>
  <si>
    <t>Colors Cape Pearl, Olympia and Pacific are not recommended for installation in pools, spas, water features or steam showers.</t>
  </si>
  <si>
    <t>All other colors are acceptable.  All Field tile formats except Paper and Tent are ok to use on light traffic residential floors.</t>
  </si>
  <si>
    <t>4" Hex</t>
  </si>
  <si>
    <t>Two Field Tile formats added; 4-3/4" x 9-1/2" and 4" Hex.</t>
  </si>
  <si>
    <t>MISTRAL - Glazed Ceramic Tile</t>
  </si>
  <si>
    <t>SAMI</t>
  </si>
  <si>
    <t>All In White</t>
  </si>
  <si>
    <t>Lotus</t>
  </si>
  <si>
    <t>Odyssey</t>
  </si>
  <si>
    <t>Phantom</t>
  </si>
  <si>
    <t xml:space="preserve">     Sumac</t>
  </si>
  <si>
    <t xml:space="preserve">     Sheer</t>
  </si>
  <si>
    <t>3" x 4" Trapezoid</t>
  </si>
  <si>
    <t>4.39 SF/CTN</t>
  </si>
  <si>
    <t>1" x 4"</t>
  </si>
  <si>
    <t>Small Bullnose</t>
  </si>
  <si>
    <t>Accord</t>
  </si>
  <si>
    <t>Airglow</t>
  </si>
  <si>
    <t>Casablanca</t>
  </si>
  <si>
    <t>Layla</t>
  </si>
  <si>
    <t>Medina</t>
  </si>
  <si>
    <t>Oasis</t>
  </si>
  <si>
    <t>Bab Mosaic</t>
  </si>
  <si>
    <t>12.83" x 11.61"</t>
  </si>
  <si>
    <t>11.89" x 6.93"</t>
  </si>
  <si>
    <t>0.57 SF/SHT</t>
  </si>
  <si>
    <t>11.38" x 11.73"</t>
  </si>
  <si>
    <t>11.73" x 11.34"</t>
  </si>
  <si>
    <t>0.89 SF/SHT</t>
  </si>
  <si>
    <t>Kilim Mosaic</t>
  </si>
  <si>
    <t>Reverie Mosaic</t>
  </si>
  <si>
    <t>Trapezium Mosaic</t>
  </si>
  <si>
    <t>See Ceramic Installation, Care and Maintenance Instructions for Mistral Series at LunadaBayTile.com.</t>
  </si>
  <si>
    <t xml:space="preserve">Not recommended for installation in pools, spas, water features, steam showers or other areas where it will be regularly submerged </t>
  </si>
  <si>
    <t>in water.  If used on Shower Walls, see install instructions for specific method for shower wall installation.  Protective measures</t>
  </si>
  <si>
    <t>like applying a sealer post-installation are strongly recommended.  Application of a high quality penetrating sealer to the tiles and grout</t>
  </si>
  <si>
    <t>Mistral</t>
  </si>
  <si>
    <t>(Ceramic) Mistral</t>
  </si>
  <si>
    <t xml:space="preserve">Series name changing to Shelter Island (only).  Lunada Bay has made the decision to conclude their relationship with Jonathan Adler.  The Shelter Island Collection will be continuing under the Lunada Bay Tile brand now.  Please note that the transition of this line to the LBT brand will take a few weeks, during which the sale of the JA collection will be temporarily paused.  </t>
  </si>
  <si>
    <t>Glazed Ceramic Zellige Tiles and Mosaics.</t>
  </si>
  <si>
    <r>
      <t>AGATE - Glass Mosaic</t>
    </r>
    <r>
      <rPr>
        <u/>
        <sz val="8"/>
        <rFont val="Arial"/>
        <family val="2"/>
      </rPr>
      <t xml:space="preserve"> </t>
    </r>
    <r>
      <rPr>
        <u/>
        <sz val="7"/>
        <rFont val="Arial"/>
        <family val="2"/>
      </rPr>
      <t>(Paper Face Mounted)</t>
    </r>
    <r>
      <rPr>
        <i/>
        <u/>
        <sz val="8"/>
        <rFont val="Arial"/>
        <family val="2"/>
      </rPr>
      <t xml:space="preserve"> - continued</t>
    </r>
  </si>
  <si>
    <t>lines after installation and periodically thereafter.  Not recommended for floors.</t>
  </si>
  <si>
    <t>4-5</t>
  </si>
  <si>
    <t>Colors added:  Fujisan, Lucky Bay and Motuo.</t>
  </si>
  <si>
    <t>a) Not available in colors Fujisan, Lucky Bay and Motuo.</t>
  </si>
  <si>
    <t>a) Not available in colors Asolo, Cortona, Firenze, Pienza and Verona.</t>
  </si>
  <si>
    <t>Itfm # Lookup:</t>
  </si>
  <si>
    <t>d,g</t>
  </si>
  <si>
    <t>b,f</t>
  </si>
  <si>
    <t>b,d,g</t>
  </si>
  <si>
    <t>b) Special order, up to 100 SF allow an additional 3 weeks to lead time.  Over 100 SF, please contact customer service.</t>
  </si>
  <si>
    <t>c) Special order, allow an additional 3 weeks to lead time.</t>
  </si>
  <si>
    <t>d) Mosaic consists of alternating rows of Pearl &amp; Silk finishes.</t>
  </si>
  <si>
    <t>f) Back buttering of glass is strongly recommended to insure adhesion of small tiles.</t>
  </si>
  <si>
    <t>g) Not available in colors Alassio, Amalfi, Matera &amp; Torino.</t>
  </si>
  <si>
    <t>11.65" x 11.89"</t>
  </si>
  <si>
    <t>Yumi Mosaic</t>
  </si>
  <si>
    <t>Yumi Mosaic - Custom Blends</t>
  </si>
  <si>
    <t>Colors Aogashima, San Blas and Twillingate only in all formats.</t>
  </si>
  <si>
    <t>2" x 6" Field Tile and Yumi Mosaic added and are available in select colors only.</t>
  </si>
  <si>
    <t>Obsidian</t>
  </si>
  <si>
    <t>Montage Field Mosaic</t>
  </si>
  <si>
    <t>Montage Field Mosaic - Custom Blends</t>
  </si>
  <si>
    <t>Montage Border Mosaic</t>
  </si>
  <si>
    <t>Montage Border Mosaic - Custom Blends</t>
  </si>
  <si>
    <t>11.69" x 10.08"</t>
  </si>
  <si>
    <t>5.83" x 10.08"</t>
  </si>
  <si>
    <t xml:space="preserve"> 0.82 SF/SHT</t>
  </si>
  <si>
    <t>SAJR</t>
  </si>
  <si>
    <t xml:space="preserve">     Kangaroo Island</t>
  </si>
  <si>
    <t xml:space="preserve">          Motuo</t>
  </si>
  <si>
    <t xml:space="preserve">     Fujisan</t>
  </si>
  <si>
    <t xml:space="preserve">     Kaikoura</t>
  </si>
  <si>
    <t xml:space="preserve">          Maldives</t>
  </si>
  <si>
    <t xml:space="preserve">          Lucky Bay</t>
  </si>
  <si>
    <t xml:space="preserve">          Pamukkale</t>
  </si>
  <si>
    <t xml:space="preserve">          Skyros</t>
  </si>
  <si>
    <t>(Glass) JAW Redux</t>
  </si>
  <si>
    <r>
      <t>JAW (Just Add Water) - Glass Field &amp; Border Mosaic</t>
    </r>
    <r>
      <rPr>
        <u/>
        <sz val="7"/>
        <rFont val="Arial"/>
        <family val="2"/>
      </rPr>
      <t xml:space="preserve"> (Paper Face Mounted)</t>
    </r>
  </si>
  <si>
    <t>Glass Field &amp; Border Mosaics.</t>
  </si>
  <si>
    <t>JAW Redux</t>
  </si>
  <si>
    <t>Glass Field &amp; Border Mosaic</t>
  </si>
  <si>
    <t>6-7</t>
  </si>
  <si>
    <t>(Ceramic) Shelter Island</t>
  </si>
  <si>
    <t>0.97 SF/SHT</t>
  </si>
  <si>
    <r>
      <t>JAW Redux - Glass Field &amp; Border Mosaic</t>
    </r>
    <r>
      <rPr>
        <u/>
        <sz val="7"/>
        <rFont val="Arial"/>
        <family val="2"/>
      </rPr>
      <t xml:space="preserve"> (Paper Face Mounted)</t>
    </r>
  </si>
  <si>
    <t>Colors Cape Pearl, Olympia and Pacific are not recommended for installation in pools, spas, water features or steam showers.  All other colors are acceptable.</t>
  </si>
  <si>
    <t>Silhouette, Cambric Hex and Swell Mosaics and Tide Field in colors Kumamoto, Kushi and Moonstone ONLY are acceptable in shower/steam shower floor</t>
  </si>
  <si>
    <t>applications.  All colors may be used on light traffic residential floors only.  *The color Kushi may appear different in the Silhouette Mosaic format from how it</t>
  </si>
  <si>
    <t>appears in other formats.  **Please be advised that the color Moonstone can vary in tonality (lighter-to-darker gray) between sizes and lots.  It is required to</t>
  </si>
  <si>
    <t>e) Sei-ta Pattern is a blend of 1/2" x 1" Mini Brick &amp; 1" x 1" mosaics.  Specify finish whether it is to be all Pearl or Silk, or specify finish</t>
  </si>
  <si>
    <t>choices for the 1/2" x 1" Mini Brick mosaic and the 1" x 1" mosaic sizes.</t>
  </si>
  <si>
    <t>Bamboo Forest</t>
  </si>
  <si>
    <t>BAMBOO FOREST - Glazed Ceramic Tile</t>
  </si>
  <si>
    <t>SABF</t>
  </si>
  <si>
    <t>2" x 15-1/2"</t>
  </si>
  <si>
    <t>3" x 15-1/2"</t>
  </si>
  <si>
    <t>Field - Small Stem</t>
  </si>
  <si>
    <t>Field - Large Stem</t>
  </si>
  <si>
    <t>Dark Silver</t>
  </si>
  <si>
    <t>Forever Green</t>
  </si>
  <si>
    <t xml:space="preserve">   Midnight Moss</t>
  </si>
  <si>
    <t xml:space="preserve">   Lucent</t>
  </si>
  <si>
    <t xml:space="preserve">    White Sand</t>
  </si>
  <si>
    <t>(Ceramic) Bamboo Forest</t>
  </si>
  <si>
    <t>PALM CANYON - Glazed Ceramic Tile</t>
  </si>
  <si>
    <t>(Ceramic) Palm Canyon</t>
  </si>
  <si>
    <t>Palm Canyon</t>
  </si>
  <si>
    <t>SAPC</t>
  </si>
  <si>
    <t>Aged Bronze</t>
  </si>
  <si>
    <t>Bone</t>
  </si>
  <si>
    <t xml:space="preserve">      Cosmos</t>
  </si>
  <si>
    <t xml:space="preserve">      Ice Blue</t>
  </si>
  <si>
    <t xml:space="preserve">  Pebble</t>
  </si>
  <si>
    <t xml:space="preserve">  Satin White</t>
  </si>
  <si>
    <t xml:space="preserve">     Translucent Black</t>
  </si>
  <si>
    <t xml:space="preserve">     Scandi Blue</t>
  </si>
  <si>
    <t>4.98 SF/CTN</t>
  </si>
  <si>
    <t>Field - Linocut</t>
  </si>
  <si>
    <t xml:space="preserve">4-3/4" x 9-1/2" x 3/8" </t>
  </si>
  <si>
    <t xml:space="preserve">4-3/4" x 4-3/4" x 3/8" </t>
  </si>
  <si>
    <t>Field - Arc</t>
  </si>
  <si>
    <t>Field - Facet</t>
  </si>
  <si>
    <t>Field - Orbit</t>
  </si>
  <si>
    <t>Field - Quadrant</t>
  </si>
  <si>
    <t>4.96 SF/CTN</t>
  </si>
  <si>
    <t>Hand-sculpted, three-dimensional, ceramic tiles that are a celebration of iconic Mid-Century motifs, 4 Patterns, 2 Field &amp; 1 Liner / 8 Colors.</t>
  </si>
  <si>
    <t>Handcrafted Ceramic Tiles Inspired by Japanese Artistry, 2 Sizes / 5 Colors.</t>
  </si>
  <si>
    <t xml:space="preserve">Shower walls acceptable, Color Aged Bronze is not recommended for installation in pools, spas, water features or steam showers   </t>
  </si>
  <si>
    <t>due to the metallic glaze, all other colors are acceptable.  Acceptable for limited and sporadic exposure near open flame or heat source,</t>
  </si>
  <si>
    <t>including fireplace wall/cooktop surround.  Not recommended for placement inside a firebox.  The 4-3/4" x 9-1/2" and Linocut Field</t>
  </si>
  <si>
    <t>formats only are acceptable to use for light traffic indoor residential floor use only.</t>
  </si>
  <si>
    <t>Shower walls acceptable, not recommended for installation in pools, spas, water features or steam showers.  Acceptable for limited and</t>
  </si>
  <si>
    <t>sporadic exposure near open flame or heat source, including fireplace wall/cooktop surround.  Not recommended for placement inside a firebox.</t>
  </si>
  <si>
    <r>
      <t>PALM CANYON - Glazed Ceramic Tile</t>
    </r>
    <r>
      <rPr>
        <i/>
        <u/>
        <sz val="8"/>
        <color rgb="FF0000FF"/>
        <rFont val="Arial"/>
        <family val="2"/>
      </rPr>
      <t xml:space="preserve"> - continued</t>
    </r>
  </si>
  <si>
    <t>2-3</t>
  </si>
  <si>
    <r>
      <t xml:space="preserve">LUCE - Glass Mosaic </t>
    </r>
    <r>
      <rPr>
        <u/>
        <sz val="7"/>
        <rFont val="Arial"/>
        <family val="2"/>
      </rPr>
      <t>(Paper Face Mounted)</t>
    </r>
    <r>
      <rPr>
        <i/>
        <u/>
        <sz val="8"/>
        <rFont val="Arial"/>
        <family val="2"/>
      </rPr>
      <t xml:space="preserve"> - continued</t>
    </r>
  </si>
  <si>
    <r>
      <t xml:space="preserve">TOZEN - Glass Mosaic </t>
    </r>
    <r>
      <rPr>
        <u/>
        <sz val="7"/>
        <rFont val="Arial"/>
        <family val="2"/>
      </rPr>
      <t>(Paper Face Mounted)</t>
    </r>
    <r>
      <rPr>
        <i/>
        <u/>
        <sz val="8"/>
        <rFont val="Arial"/>
        <family val="2"/>
      </rPr>
      <t xml:space="preserve"> - continued</t>
    </r>
  </si>
  <si>
    <t>9-10</t>
  </si>
  <si>
    <t>new</t>
  </si>
  <si>
    <t/>
  </si>
  <si>
    <t>6/1/25 (Updated)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</si>
</sst>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_(* \(#,##0.00\);_(* &quot;-&quot;??_);_(@_)"/>
    <numFmt numFmtId="164" formatCode="0.0%"/>
  </numFmts>
  <fonts count="49" x14ac:knownFonts="1">
    <font>
      <sz val="10"/>
      <name val="Arial"/>
    </font>
    <font>
      <sz val="10"/>
      <name val="Arial"/>
      <family val="2"/>
    </font>
    <font>
      <sz val="10"/>
      <name val="Arial"/>
      <family val="2"/>
    </font>
    <font>
      <b/>
      <sz val="10"/>
      <name val="Arial"/>
      <family val="2"/>
    </font>
    <font>
      <sz val="8"/>
      <name val="Arial"/>
      <family val="2"/>
    </font>
    <font>
      <i/>
      <sz val="8"/>
      <name val="Arial"/>
      <family val="2"/>
    </font>
    <font>
      <b/>
      <sz val="8"/>
      <name val="Arial"/>
      <family val="2"/>
    </font>
    <font>
      <sz val="8"/>
      <name val="Arial Narrow"/>
      <family val="2"/>
    </font>
    <font>
      <b/>
      <sz val="12"/>
      <name val="Arial"/>
      <family val="2"/>
    </font>
    <font>
      <b/>
      <sz val="8"/>
      <name val="Arial Narrow"/>
      <family val="2"/>
    </font>
    <font>
      <b/>
      <i/>
      <sz val="8"/>
      <name val="Arial"/>
      <family val="2"/>
    </font>
    <font>
      <u/>
      <sz val="10"/>
      <color indexed="12"/>
      <name val="Arial"/>
      <family val="2"/>
    </font>
    <font>
      <b/>
      <u/>
      <sz val="8"/>
      <name val="Arial"/>
      <family val="2"/>
    </font>
    <font>
      <sz val="6"/>
      <name val="Arial"/>
      <family val="2"/>
    </font>
    <font>
      <b/>
      <i/>
      <sz val="12"/>
      <name val="Arial"/>
      <family val="2"/>
    </font>
    <font>
      <i/>
      <sz val="8"/>
      <name val="Arial Narrow"/>
      <family val="2"/>
    </font>
    <font>
      <sz val="18"/>
      <name val="Arial"/>
      <family val="2"/>
    </font>
    <font>
      <sz val="10"/>
      <name val="Copperplate Gothic Bold"/>
      <family val="2"/>
    </font>
    <font>
      <sz val="6"/>
      <name val="Arial Narrow"/>
      <family val="2"/>
    </font>
    <font>
      <b/>
      <i/>
      <sz val="10"/>
      <name val="Arial"/>
      <family val="2"/>
    </font>
    <font>
      <b/>
      <u/>
      <sz val="12"/>
      <name val="Arial"/>
      <family val="2"/>
    </font>
    <font>
      <b/>
      <i/>
      <sz val="8"/>
      <name val="Arial Narrow"/>
      <family val="2"/>
    </font>
    <font>
      <i/>
      <u/>
      <sz val="8"/>
      <name val="Arial"/>
      <family val="2"/>
    </font>
    <font>
      <b/>
      <u/>
      <sz val="10"/>
      <name val="Arial"/>
      <family val="2"/>
    </font>
    <font>
      <sz val="10"/>
      <name val="Arial"/>
      <family val="2"/>
    </font>
    <font>
      <sz val="10"/>
      <color indexed="10"/>
      <name val="Arial"/>
      <family val="2"/>
    </font>
    <font>
      <sz val="7"/>
      <name val="Arial Narrow"/>
      <family val="2"/>
    </font>
    <font>
      <u/>
      <sz val="7"/>
      <name val="Arial"/>
      <family val="2"/>
    </font>
    <font>
      <sz val="8"/>
      <color indexed="12"/>
      <name val="Arial"/>
      <family val="2"/>
    </font>
    <font>
      <sz val="10"/>
      <name val="Arial"/>
      <family val="2"/>
    </font>
    <font>
      <sz val="11"/>
      <color theme="1"/>
      <name val="Calibri"/>
      <family val="2"/>
      <scheme val="minor"/>
    </font>
    <font>
      <sz val="9"/>
      <color theme="1"/>
      <name val="Calibri"/>
      <family val="2"/>
    </font>
    <font>
      <sz val="8"/>
      <color rgb="FF0000FF"/>
      <name val="Arial Narrow"/>
      <family val="2"/>
    </font>
    <font>
      <sz val="8"/>
      <color rgb="FF0000FF"/>
      <name val="Arial"/>
      <family val="2"/>
    </font>
    <font>
      <sz val="10"/>
      <color rgb="FF0000FF"/>
      <name val="Arial"/>
      <family val="2"/>
    </font>
    <font>
      <sz val="10"/>
      <color rgb="FF000000"/>
      <name val="Arial"/>
      <family val="2"/>
    </font>
    <font>
      <sz val="10"/>
      <color theme="1"/>
      <name val="Arial"/>
      <family val="2"/>
    </font>
    <font>
      <b/>
      <sz val="10"/>
      <color theme="1"/>
      <name val="Arial"/>
      <family val="2"/>
    </font>
    <font>
      <sz val="8"/>
      <color theme="1"/>
      <name val="Arial Narrow"/>
      <family val="2"/>
    </font>
    <font>
      <u/>
      <sz val="8"/>
      <name val="Arial"/>
      <family val="2"/>
    </font>
    <font>
      <b/>
      <u/>
      <sz val="8"/>
      <color rgb="FF0000FF"/>
      <name val="Arial"/>
      <family val="2"/>
    </font>
    <font>
      <b/>
      <sz val="8"/>
      <color rgb="FF0000FF"/>
      <name val="Arial Narrow"/>
      <family val="2"/>
    </font>
    <font>
      <b/>
      <sz val="8"/>
      <color rgb="FF0000FF"/>
      <name val="Arial"/>
      <family val="2"/>
    </font>
    <font>
      <b/>
      <sz val="10"/>
      <color rgb="FF0000FF"/>
      <name val="Arial"/>
      <family val="2"/>
    </font>
    <font>
      <i/>
      <sz val="8"/>
      <color rgb="FF0000FF"/>
      <name val="Arial"/>
      <family val="2"/>
    </font>
    <font>
      <i/>
      <sz val="8"/>
      <color rgb="FF0000FF"/>
      <name val="Arial Narrow"/>
      <family val="2"/>
    </font>
    <font>
      <sz val="7"/>
      <color rgb="FF0000FF"/>
      <name val="Arial Narrow"/>
      <family val="2"/>
    </font>
    <font>
      <b/>
      <i/>
      <sz val="8"/>
      <color rgb="FF0000FF"/>
      <name val="Arial Narrow"/>
      <family val="2"/>
    </font>
    <font>
      <i/>
      <u/>
      <sz val="8"/>
      <color rgb="FF0000FF"/>
      <name val="Arial"/>
      <family val="2"/>
    </font>
  </fonts>
  <fills count="15">
    <fill>
      <patternFill patternType="none"/>
    </fill>
    <fill>
      <patternFill patternType="gray125"/>
    </fill>
    <fill>
      <patternFill patternType="solid">
        <fgColor indexed="42"/>
        <bgColor indexed="64"/>
      </patternFill>
    </fill>
    <fill>
      <patternFill patternType="solid">
        <fgColor indexed="10"/>
        <bgColor indexed="64"/>
      </patternFill>
    </fill>
    <fill>
      <patternFill patternType="solid">
        <fgColor indexed="43"/>
        <bgColor indexed="64"/>
      </patternFill>
    </fill>
    <fill>
      <patternFill patternType="gray125">
        <fgColor indexed="8"/>
      </patternFill>
    </fill>
    <fill>
      <patternFill patternType="solid">
        <fgColor indexed="44"/>
        <bgColor indexed="64"/>
      </patternFill>
    </fill>
    <fill>
      <patternFill patternType="solid">
        <fgColor indexed="47"/>
        <bgColor indexed="64"/>
      </patternFill>
    </fill>
    <fill>
      <patternFill patternType="solid">
        <fgColor indexed="45"/>
        <bgColor indexed="64"/>
      </patternFill>
    </fill>
    <fill>
      <patternFill patternType="solid">
        <fgColor indexed="8"/>
        <bgColor indexed="64"/>
      </patternFill>
    </fill>
    <fill>
      <patternFill patternType="solid">
        <fgColor indexed="22"/>
        <bgColor indexed="64"/>
      </patternFill>
    </fill>
    <fill>
      <patternFill patternType="solid">
        <fgColor indexed="41"/>
        <bgColor indexed="64"/>
      </patternFill>
    </fill>
    <fill>
      <patternFill patternType="solid">
        <fgColor indexed="46"/>
        <bgColor indexed="64"/>
      </patternFill>
    </fill>
    <fill>
      <patternFill patternType="solid">
        <fgColor indexed="13"/>
        <bgColor indexed="64"/>
      </patternFill>
    </fill>
    <fill>
      <patternFill patternType="solid">
        <fgColor rgb="FFFFFF00"/>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top style="thin">
        <color indexed="64"/>
      </top>
      <bottom/>
      <diagonal/>
    </border>
  </borders>
  <cellStyleXfs count="18">
    <xf numFmtId="0" fontId="0" fillId="0" borderId="0"/>
    <xf numFmtId="43" fontId="1" fillId="0" borderId="0" applyFont="0" applyFill="0" applyBorder="0" applyAlignment="0" applyProtection="0"/>
    <xf numFmtId="43" fontId="2" fillId="0" borderId="0" applyFont="0" applyFill="0" applyBorder="0" applyAlignment="0" applyProtection="0"/>
    <xf numFmtId="43" fontId="29" fillId="0" borderId="0" applyFont="0" applyFill="0" applyBorder="0" applyAlignment="0" applyProtection="0"/>
    <xf numFmtId="0" fontId="11" fillId="0" borderId="0" applyNumberFormat="0" applyFill="0" applyBorder="0" applyAlignment="0" applyProtection="0">
      <alignment vertical="top"/>
      <protection locked="0"/>
    </xf>
    <xf numFmtId="0" fontId="11" fillId="0" borderId="0" applyNumberFormat="0" applyFill="0" applyBorder="0" applyAlignment="0" applyProtection="0">
      <alignment vertical="top"/>
      <protection locked="0"/>
    </xf>
    <xf numFmtId="0" fontId="24" fillId="0" borderId="0"/>
    <xf numFmtId="0" fontId="2" fillId="0" borderId="0"/>
    <xf numFmtId="0" fontId="30" fillId="0" borderId="0"/>
    <xf numFmtId="0" fontId="2" fillId="0" borderId="0"/>
    <xf numFmtId="0" fontId="30" fillId="0" borderId="0"/>
    <xf numFmtId="0" fontId="30" fillId="0" borderId="0"/>
    <xf numFmtId="0" fontId="31" fillId="0" borderId="0"/>
    <xf numFmtId="0" fontId="2" fillId="0" borderId="0"/>
    <xf numFmtId="9" fontId="1" fillId="0" borderId="0" applyFont="0" applyFill="0" applyBorder="0" applyAlignment="0" applyProtection="0"/>
    <xf numFmtId="9" fontId="2" fillId="0" borderId="0" applyFont="0" applyFill="0" applyBorder="0" applyAlignment="0" applyProtection="0"/>
    <xf numFmtId="9" fontId="29" fillId="0" borderId="0" applyFont="0" applyFill="0" applyBorder="0" applyAlignment="0" applyProtection="0"/>
    <xf numFmtId="0" fontId="2" fillId="0" borderId="0"/>
  </cellStyleXfs>
  <cellXfs count="275">
    <xf numFmtId="0" fontId="0" fillId="0" borderId="0" xfId="0"/>
    <xf numFmtId="0" fontId="4" fillId="0" borderId="0" xfId="0" applyFont="1" applyAlignment="1">
      <alignment horizontal="center"/>
    </xf>
    <xf numFmtId="0" fontId="4" fillId="0" borderId="0" xfId="0" applyFont="1"/>
    <xf numFmtId="0" fontId="4" fillId="0" borderId="0" xfId="0" applyFont="1" applyAlignment="1">
      <alignment vertical="center"/>
    </xf>
    <xf numFmtId="43" fontId="4" fillId="0" borderId="0" xfId="1" applyFont="1" applyAlignment="1">
      <alignment vertical="center"/>
    </xf>
    <xf numFmtId="43" fontId="4" fillId="0" borderId="0" xfId="1" applyFont="1" applyAlignment="1">
      <alignment horizontal="center" vertical="center"/>
    </xf>
    <xf numFmtId="0" fontId="4" fillId="0" borderId="0" xfId="0" applyFont="1" applyAlignment="1">
      <alignment horizontal="center" vertical="center"/>
    </xf>
    <xf numFmtId="9" fontId="4" fillId="0" borderId="0" xfId="14" applyFont="1" applyAlignment="1">
      <alignment vertical="center"/>
    </xf>
    <xf numFmtId="43" fontId="4" fillId="0" borderId="0" xfId="1" applyFont="1"/>
    <xf numFmtId="43" fontId="4" fillId="0" borderId="0" xfId="1" applyFont="1" applyAlignment="1">
      <alignment horizontal="center"/>
    </xf>
    <xf numFmtId="0" fontId="4" fillId="0" borderId="0" xfId="0" applyFont="1" applyAlignment="1">
      <alignment horizontal="right"/>
    </xf>
    <xf numFmtId="0" fontId="6" fillId="0" borderId="0" xfId="0" applyFont="1" applyAlignment="1">
      <alignment vertical="center"/>
    </xf>
    <xf numFmtId="164" fontId="4" fillId="0" borderId="0" xfId="14" applyNumberFormat="1" applyFont="1" applyAlignment="1">
      <alignment vertical="center"/>
    </xf>
    <xf numFmtId="43" fontId="4" fillId="2" borderId="0" xfId="1" applyFont="1" applyFill="1" applyAlignment="1">
      <alignment vertical="center"/>
    </xf>
    <xf numFmtId="4" fontId="4" fillId="0" borderId="1" xfId="0" applyNumberFormat="1" applyFont="1" applyBorder="1" applyAlignment="1">
      <alignment horizontal="center" vertical="center"/>
    </xf>
    <xf numFmtId="4" fontId="4" fillId="0" borderId="0" xfId="0" applyNumberFormat="1" applyFont="1" applyAlignment="1">
      <alignment vertical="center"/>
    </xf>
    <xf numFmtId="4" fontId="4" fillId="0" borderId="0" xfId="0" applyNumberFormat="1" applyFont="1"/>
    <xf numFmtId="4" fontId="4" fillId="0" borderId="0" xfId="1" applyNumberFormat="1" applyFont="1" applyAlignment="1">
      <alignment vertical="center"/>
    </xf>
    <xf numFmtId="4" fontId="4" fillId="0" borderId="0" xfId="1" applyNumberFormat="1" applyFont="1"/>
    <xf numFmtId="43" fontId="4" fillId="0" borderId="0" xfId="1" applyFont="1" applyBorder="1" applyAlignment="1">
      <alignment horizontal="center" vertical="center"/>
    </xf>
    <xf numFmtId="4" fontId="6" fillId="0" borderId="0" xfId="0" applyNumberFormat="1" applyFont="1" applyAlignment="1">
      <alignment horizontal="right" vertical="center"/>
    </xf>
    <xf numFmtId="4" fontId="4" fillId="0" borderId="0" xfId="0" applyNumberFormat="1" applyFont="1" applyAlignment="1">
      <alignment horizontal="center" vertical="center"/>
    </xf>
    <xf numFmtId="4" fontId="4" fillId="0" borderId="0" xfId="0" applyNumberFormat="1" applyFont="1" applyAlignment="1">
      <alignment horizontal="center"/>
    </xf>
    <xf numFmtId="0" fontId="7" fillId="0" borderId="2" xfId="0" applyFont="1" applyBorder="1" applyAlignment="1">
      <alignment vertical="center"/>
    </xf>
    <xf numFmtId="0" fontId="7" fillId="0" borderId="3" xfId="0" applyFont="1" applyBorder="1" applyAlignment="1">
      <alignment vertical="center"/>
    </xf>
    <xf numFmtId="0" fontId="7" fillId="0" borderId="3" xfId="0" applyFont="1" applyBorder="1" applyAlignment="1">
      <alignment horizontal="center" vertical="center"/>
    </xf>
    <xf numFmtId="0" fontId="7" fillId="0" borderId="1" xfId="0" applyFont="1" applyBorder="1" applyAlignment="1">
      <alignment horizontal="center" vertical="center"/>
    </xf>
    <xf numFmtId="4" fontId="7" fillId="0" borderId="1" xfId="0" applyNumberFormat="1" applyFont="1" applyBorder="1" applyAlignment="1">
      <alignment horizontal="center" vertical="center"/>
    </xf>
    <xf numFmtId="43" fontId="7" fillId="0" borderId="1" xfId="1" applyFont="1" applyBorder="1" applyAlignment="1">
      <alignment horizontal="center" vertical="center"/>
    </xf>
    <xf numFmtId="0" fontId="7" fillId="0" borderId="0" xfId="0" applyFont="1" applyAlignment="1">
      <alignment horizontal="center" vertical="center"/>
    </xf>
    <xf numFmtId="0" fontId="7" fillId="0" borderId="0" xfId="0" applyFont="1" applyAlignment="1">
      <alignment vertical="center"/>
    </xf>
    <xf numFmtId="0" fontId="4" fillId="3" borderId="0" xfId="0" applyFont="1" applyFill="1" applyAlignment="1">
      <alignment vertical="center"/>
    </xf>
    <xf numFmtId="0" fontId="4" fillId="2" borderId="0" xfId="0" applyFont="1" applyFill="1" applyAlignment="1">
      <alignment vertical="center"/>
    </xf>
    <xf numFmtId="0" fontId="4" fillId="2" borderId="0" xfId="0" applyFont="1" applyFill="1" applyAlignment="1">
      <alignment horizontal="center" vertical="center"/>
    </xf>
    <xf numFmtId="4" fontId="4" fillId="2" borderId="0" xfId="0" applyNumberFormat="1" applyFont="1" applyFill="1" applyAlignment="1">
      <alignment horizontal="center" vertical="center"/>
    </xf>
    <xf numFmtId="0" fontId="3" fillId="0" borderId="0" xfId="0" applyFont="1" applyAlignment="1">
      <alignment vertical="center"/>
    </xf>
    <xf numFmtId="43" fontId="3" fillId="0" borderId="0" xfId="1" applyFont="1" applyAlignment="1">
      <alignment horizontal="center" vertical="center"/>
    </xf>
    <xf numFmtId="43" fontId="4" fillId="0" borderId="0" xfId="1" applyFont="1" applyFill="1" applyAlignment="1">
      <alignment horizontal="center" vertical="center"/>
    </xf>
    <xf numFmtId="4" fontId="4" fillId="4" borderId="0" xfId="1" applyNumberFormat="1" applyFont="1" applyFill="1" applyAlignment="1">
      <alignment vertical="center"/>
    </xf>
    <xf numFmtId="4" fontId="4" fillId="0" borderId="0" xfId="1" applyNumberFormat="1" applyFont="1" applyFill="1" applyAlignment="1">
      <alignment vertical="center"/>
    </xf>
    <xf numFmtId="0" fontId="5" fillId="0" borderId="0" xfId="0" applyFont="1" applyAlignment="1">
      <alignment horizontal="right" vertical="center"/>
    </xf>
    <xf numFmtId="43" fontId="7" fillId="0" borderId="1" xfId="1" applyFont="1" applyFill="1" applyBorder="1" applyAlignment="1">
      <alignment horizontal="center" vertical="center"/>
    </xf>
    <xf numFmtId="4" fontId="4" fillId="0" borderId="0" xfId="1" applyNumberFormat="1" applyFont="1" applyFill="1"/>
    <xf numFmtId="43" fontId="4" fillId="2" borderId="0" xfId="1" applyFont="1" applyFill="1" applyAlignment="1">
      <alignment horizontal="center" vertical="center"/>
    </xf>
    <xf numFmtId="4" fontId="4" fillId="2" borderId="0" xfId="1" applyNumberFormat="1" applyFont="1" applyFill="1" applyAlignment="1">
      <alignment vertical="center"/>
    </xf>
    <xf numFmtId="9" fontId="4" fillId="2" borderId="0" xfId="14" applyFont="1" applyFill="1" applyAlignment="1">
      <alignment vertical="center"/>
    </xf>
    <xf numFmtId="4" fontId="4" fillId="2" borderId="0" xfId="0" applyNumberFormat="1" applyFont="1" applyFill="1" applyAlignment="1">
      <alignment vertical="center"/>
    </xf>
    <xf numFmtId="0" fontId="4" fillId="0" borderId="1" xfId="0" applyFont="1" applyBorder="1" applyAlignment="1">
      <alignment horizontal="center" vertical="center"/>
    </xf>
    <xf numFmtId="0" fontId="9" fillId="5" borderId="4" xfId="0" applyFont="1" applyFill="1" applyBorder="1" applyAlignment="1">
      <alignment horizontal="center" vertical="center"/>
    </xf>
    <xf numFmtId="0" fontId="9" fillId="5" borderId="5" xfId="0" applyFont="1" applyFill="1" applyBorder="1" applyAlignment="1">
      <alignment horizontal="center" vertical="center"/>
    </xf>
    <xf numFmtId="0" fontId="6" fillId="5" borderId="2" xfId="0" applyFont="1" applyFill="1" applyBorder="1" applyAlignment="1">
      <alignment vertical="center"/>
    </xf>
    <xf numFmtId="0" fontId="6" fillId="5" borderId="6" xfId="0" applyFont="1" applyFill="1" applyBorder="1" applyAlignment="1">
      <alignment vertical="center"/>
    </xf>
    <xf numFmtId="43" fontId="2" fillId="6" borderId="0" xfId="1" applyFont="1" applyFill="1" applyAlignment="1">
      <alignment vertical="center"/>
    </xf>
    <xf numFmtId="4" fontId="4" fillId="7" borderId="0" xfId="1" applyNumberFormat="1" applyFont="1" applyFill="1" applyAlignment="1">
      <alignment vertical="center"/>
    </xf>
    <xf numFmtId="9" fontId="4" fillId="0" borderId="1" xfId="14" applyFont="1" applyFill="1" applyBorder="1" applyAlignment="1">
      <alignment horizontal="center" vertical="center"/>
    </xf>
    <xf numFmtId="9" fontId="4" fillId="0" borderId="0" xfId="14" applyFont="1" applyFill="1" applyAlignment="1">
      <alignment vertical="center"/>
    </xf>
    <xf numFmtId="9" fontId="4" fillId="0" borderId="0" xfId="14" applyFont="1" applyFill="1" applyAlignment="1">
      <alignment horizontal="center" vertical="center"/>
    </xf>
    <xf numFmtId="9" fontId="4" fillId="0" borderId="0" xfId="14" applyFont="1" applyFill="1" applyAlignment="1">
      <alignment horizontal="center"/>
    </xf>
    <xf numFmtId="4" fontId="6" fillId="0" borderId="0" xfId="1" applyNumberFormat="1" applyFont="1" applyFill="1" applyAlignment="1">
      <alignment vertical="center"/>
    </xf>
    <xf numFmtId="9" fontId="6" fillId="0" borderId="0" xfId="14" applyFont="1" applyFill="1" applyAlignment="1">
      <alignment vertical="center"/>
    </xf>
    <xf numFmtId="164" fontId="4" fillId="0" borderId="0" xfId="14" applyNumberFormat="1" applyFont="1" applyFill="1" applyAlignment="1">
      <alignment vertical="center"/>
    </xf>
    <xf numFmtId="9" fontId="4" fillId="0" borderId="0" xfId="14" applyFont="1" applyFill="1"/>
    <xf numFmtId="4" fontId="4" fillId="2" borderId="0" xfId="1" applyNumberFormat="1" applyFont="1" applyFill="1" applyAlignment="1" applyProtection="1">
      <alignment vertical="center"/>
      <protection locked="0"/>
    </xf>
    <xf numFmtId="9" fontId="4" fillId="0" borderId="1" xfId="14" applyFont="1" applyBorder="1" applyAlignment="1" applyProtection="1">
      <alignment horizontal="center" vertical="center"/>
      <protection locked="0"/>
    </xf>
    <xf numFmtId="43" fontId="7" fillId="0" borderId="1" xfId="1" applyFont="1" applyBorder="1" applyAlignment="1" applyProtection="1">
      <alignment horizontal="center" vertical="center"/>
      <protection locked="0"/>
    </xf>
    <xf numFmtId="4" fontId="4" fillId="0" borderId="0" xfId="1" applyNumberFormat="1" applyFont="1" applyAlignment="1" applyProtection="1">
      <alignment vertical="center"/>
      <protection locked="0"/>
    </xf>
    <xf numFmtId="4" fontId="6" fillId="0" borderId="0" xfId="1" applyNumberFormat="1" applyFont="1" applyAlignment="1" applyProtection="1">
      <alignment vertical="center"/>
      <protection locked="0"/>
    </xf>
    <xf numFmtId="4" fontId="4" fillId="0" borderId="0" xfId="1" applyNumberFormat="1" applyFont="1" applyProtection="1">
      <protection locked="0"/>
    </xf>
    <xf numFmtId="0" fontId="10" fillId="0" borderId="0" xfId="0" applyFont="1" applyAlignment="1">
      <alignment horizontal="right" vertical="center"/>
    </xf>
    <xf numFmtId="43" fontId="7" fillId="8" borderId="1" xfId="1" applyFont="1" applyFill="1" applyBorder="1" applyAlignment="1" applyProtection="1">
      <alignment horizontal="center" vertical="center"/>
      <protection locked="0"/>
    </xf>
    <xf numFmtId="4" fontId="4" fillId="0" borderId="0" xfId="0" applyNumberFormat="1" applyFont="1" applyAlignment="1">
      <alignment horizontal="right" vertical="center"/>
    </xf>
    <xf numFmtId="0" fontId="6" fillId="0" borderId="0" xfId="14" applyNumberFormat="1" applyFont="1" applyAlignment="1">
      <alignment horizontal="right" vertical="center"/>
    </xf>
    <xf numFmtId="0" fontId="6" fillId="0" borderId="0" xfId="0" applyFont="1" applyAlignment="1">
      <alignment horizontal="right" vertical="center"/>
    </xf>
    <xf numFmtId="0" fontId="8" fillId="0" borderId="0" xfId="0" applyFont="1" applyAlignment="1">
      <alignment horizontal="right" vertical="center"/>
    </xf>
    <xf numFmtId="0" fontId="12" fillId="0" borderId="0" xfId="0" applyFont="1" applyAlignment="1">
      <alignment vertical="center"/>
    </xf>
    <xf numFmtId="0" fontId="7" fillId="0" borderId="0" xfId="0" applyFont="1" applyAlignment="1">
      <alignment horizontal="right" vertical="center"/>
    </xf>
    <xf numFmtId="4" fontId="4" fillId="0" borderId="0" xfId="1" applyNumberFormat="1" applyFont="1" applyFill="1" applyAlignment="1" applyProtection="1">
      <alignment vertical="center"/>
      <protection locked="0"/>
    </xf>
    <xf numFmtId="9" fontId="7" fillId="0" borderId="1" xfId="14" applyFont="1" applyFill="1" applyBorder="1" applyAlignment="1">
      <alignment horizontal="center" vertical="center"/>
    </xf>
    <xf numFmtId="0" fontId="7" fillId="0" borderId="2" xfId="0" applyFont="1" applyBorder="1" applyAlignment="1">
      <alignment horizontal="left" vertical="center"/>
    </xf>
    <xf numFmtId="0" fontId="7" fillId="0" borderId="3" xfId="0" applyFont="1" applyBorder="1" applyAlignment="1">
      <alignment horizontal="left" vertical="center"/>
    </xf>
    <xf numFmtId="0" fontId="4" fillId="0" borderId="0" xfId="0" applyFont="1" applyAlignment="1">
      <alignment horizontal="right" vertical="center"/>
    </xf>
    <xf numFmtId="0" fontId="6" fillId="0" borderId="0" xfId="0" applyFont="1" applyAlignment="1">
      <alignment horizontal="center"/>
    </xf>
    <xf numFmtId="0" fontId="6" fillId="0" borderId="7" xfId="0" applyFont="1" applyBorder="1" applyAlignment="1">
      <alignment horizontal="center"/>
    </xf>
    <xf numFmtId="0" fontId="4" fillId="0" borderId="0" xfId="0" quotePrefix="1" applyFont="1" applyAlignment="1">
      <alignment horizontal="right" vertical="center"/>
    </xf>
    <xf numFmtId="0" fontId="8" fillId="0" borderId="0" xfId="0" applyFont="1" applyAlignment="1">
      <alignment horizontal="center" vertical="center"/>
    </xf>
    <xf numFmtId="0" fontId="4" fillId="9" borderId="0" xfId="0" applyFont="1" applyFill="1" applyAlignment="1">
      <alignment vertical="center"/>
    </xf>
    <xf numFmtId="0" fontId="4" fillId="0" borderId="7" xfId="0" applyFont="1" applyBorder="1" applyAlignment="1">
      <alignment vertical="center"/>
    </xf>
    <xf numFmtId="0" fontId="4" fillId="0" borderId="1" xfId="0" applyFont="1" applyBorder="1" applyAlignment="1" applyProtection="1">
      <alignment horizontal="center" vertical="center"/>
      <protection locked="0"/>
    </xf>
    <xf numFmtId="0" fontId="14" fillId="0" borderId="0" xfId="0" applyFont="1" applyAlignment="1">
      <alignment horizontal="right" vertical="center"/>
    </xf>
    <xf numFmtId="0" fontId="0" fillId="3" borderId="0" xfId="0" applyFill="1"/>
    <xf numFmtId="0" fontId="9" fillId="0" borderId="0" xfId="0" applyFont="1" applyAlignment="1">
      <alignment horizontal="center" vertical="center"/>
    </xf>
    <xf numFmtId="43" fontId="4" fillId="0" borderId="0" xfId="1" applyFont="1" applyFill="1"/>
    <xf numFmtId="9" fontId="4" fillId="2" borderId="0" xfId="14" applyFont="1" applyFill="1" applyAlignment="1">
      <alignment horizontal="center" vertical="center"/>
    </xf>
    <xf numFmtId="49" fontId="4" fillId="0" borderId="0" xfId="0" applyNumberFormat="1" applyFont="1" applyAlignment="1">
      <alignment horizontal="right" vertical="center"/>
    </xf>
    <xf numFmtId="1" fontId="4" fillId="0" borderId="0" xfId="0" applyNumberFormat="1" applyFont="1" applyAlignment="1">
      <alignment horizontal="center" vertical="center"/>
    </xf>
    <xf numFmtId="1" fontId="7" fillId="0" borderId="1" xfId="1" applyNumberFormat="1" applyFont="1" applyBorder="1" applyAlignment="1">
      <alignment horizontal="center" vertical="center"/>
    </xf>
    <xf numFmtId="1" fontId="6" fillId="0" borderId="0" xfId="0" applyNumberFormat="1" applyFont="1" applyAlignment="1">
      <alignment horizontal="center" vertical="center"/>
    </xf>
    <xf numFmtId="14" fontId="3" fillId="10" borderId="4" xfId="0" applyNumberFormat="1" applyFont="1" applyFill="1" applyBorder="1" applyAlignment="1">
      <alignment horizontal="center"/>
    </xf>
    <xf numFmtId="14" fontId="3" fillId="10" borderId="5" xfId="0" applyNumberFormat="1" applyFont="1" applyFill="1" applyBorder="1" applyAlignment="1">
      <alignment horizontal="center"/>
    </xf>
    <xf numFmtId="14" fontId="3" fillId="0" borderId="0" xfId="0" applyNumberFormat="1" applyFont="1" applyAlignment="1">
      <alignment horizontal="left"/>
    </xf>
    <xf numFmtId="0" fontId="4" fillId="3" borderId="0" xfId="0" applyFont="1" applyFill="1"/>
    <xf numFmtId="0" fontId="6" fillId="10" borderId="6" xfId="0" applyFont="1" applyFill="1" applyBorder="1" applyAlignment="1">
      <alignment vertical="center"/>
    </xf>
    <xf numFmtId="0" fontId="4" fillId="2" borderId="1" xfId="0" applyFont="1" applyFill="1" applyBorder="1" applyAlignment="1">
      <alignment horizontal="center" vertical="center"/>
    </xf>
    <xf numFmtId="0" fontId="0" fillId="0" borderId="1" xfId="0" applyBorder="1" applyAlignment="1">
      <alignment horizontal="center"/>
    </xf>
    <xf numFmtId="0" fontId="6" fillId="10" borderId="2" xfId="0" applyFont="1" applyFill="1" applyBorder="1" applyAlignment="1">
      <alignment vertical="center"/>
    </xf>
    <xf numFmtId="0" fontId="0" fillId="0" borderId="0" xfId="0" applyAlignment="1">
      <alignment horizontal="left"/>
    </xf>
    <xf numFmtId="49" fontId="4" fillId="0" borderId="0" xfId="0" applyNumberFormat="1" applyFont="1" applyAlignment="1">
      <alignment horizontal="left" vertical="center"/>
    </xf>
    <xf numFmtId="0" fontId="16" fillId="0" borderId="0" xfId="0" applyFont="1" applyAlignment="1">
      <alignment horizontal="left"/>
    </xf>
    <xf numFmtId="9" fontId="4" fillId="0" borderId="0" xfId="14" applyFont="1" applyBorder="1" applyAlignment="1" applyProtection="1">
      <alignment horizontal="center" vertical="center"/>
      <protection locked="0"/>
    </xf>
    <xf numFmtId="4" fontId="4" fillId="11" borderId="0" xfId="1" applyNumberFormat="1" applyFont="1" applyFill="1" applyAlignment="1">
      <alignment vertical="center"/>
    </xf>
    <xf numFmtId="4" fontId="4" fillId="6" borderId="0" xfId="1" applyNumberFormat="1" applyFont="1" applyFill="1" applyAlignment="1">
      <alignment vertical="center"/>
    </xf>
    <xf numFmtId="4" fontId="4" fillId="12" borderId="0" xfId="1" applyNumberFormat="1" applyFont="1" applyFill="1" applyAlignment="1">
      <alignment vertical="center"/>
    </xf>
    <xf numFmtId="4" fontId="4" fillId="10" borderId="0" xfId="1" applyNumberFormat="1" applyFont="1" applyFill="1" applyAlignment="1">
      <alignment vertical="center"/>
    </xf>
    <xf numFmtId="4" fontId="4" fillId="7" borderId="0" xfId="1" applyNumberFormat="1" applyFont="1" applyFill="1" applyAlignment="1">
      <alignment horizontal="left" vertical="center"/>
    </xf>
    <xf numFmtId="4" fontId="4" fillId="4" borderId="0" xfId="1" applyNumberFormat="1" applyFont="1" applyFill="1" applyAlignment="1">
      <alignment horizontal="left" vertical="center"/>
    </xf>
    <xf numFmtId="4" fontId="4" fillId="2" borderId="0" xfId="1" applyNumberFormat="1" applyFont="1" applyFill="1" applyAlignment="1">
      <alignment horizontal="left" vertical="center"/>
    </xf>
    <xf numFmtId="4" fontId="4" fillId="11" borderId="0" xfId="1" applyNumberFormat="1" applyFont="1" applyFill="1" applyAlignment="1">
      <alignment horizontal="left" vertical="center"/>
    </xf>
    <xf numFmtId="4" fontId="4" fillId="6" borderId="0" xfId="1" applyNumberFormat="1" applyFont="1" applyFill="1" applyAlignment="1">
      <alignment horizontal="left" vertical="center"/>
    </xf>
    <xf numFmtId="4" fontId="4" fillId="12" borderId="0" xfId="1" applyNumberFormat="1" applyFont="1" applyFill="1" applyAlignment="1">
      <alignment horizontal="left" vertical="center"/>
    </xf>
    <xf numFmtId="4" fontId="4" fillId="10" borderId="0" xfId="1" applyNumberFormat="1" applyFont="1" applyFill="1" applyAlignment="1">
      <alignment horizontal="left" vertical="center"/>
    </xf>
    <xf numFmtId="4" fontId="4" fillId="0" borderId="0" xfId="1" applyNumberFormat="1" applyFont="1" applyFill="1" applyAlignment="1">
      <alignment horizontal="left" vertical="center"/>
    </xf>
    <xf numFmtId="4" fontId="4" fillId="0" borderId="1" xfId="0" applyNumberFormat="1" applyFont="1" applyBorder="1" applyAlignment="1">
      <alignment horizontal="right"/>
    </xf>
    <xf numFmtId="4" fontId="4" fillId="10" borderId="0" xfId="1" applyNumberFormat="1" applyFont="1" applyFill="1" applyAlignment="1" applyProtection="1">
      <alignment vertical="center"/>
      <protection locked="0"/>
    </xf>
    <xf numFmtId="9" fontId="4" fillId="0" borderId="5" xfId="14" applyFont="1" applyBorder="1" applyAlignment="1" applyProtection="1">
      <alignment horizontal="center" vertical="center"/>
      <protection locked="0"/>
    </xf>
    <xf numFmtId="2" fontId="0" fillId="0" borderId="1" xfId="0" applyNumberFormat="1" applyBorder="1" applyAlignment="1">
      <alignment horizontal="center"/>
    </xf>
    <xf numFmtId="1" fontId="4" fillId="0" borderId="0" xfId="1" applyNumberFormat="1" applyFont="1" applyAlignment="1">
      <alignment horizontal="center" vertical="center"/>
    </xf>
    <xf numFmtId="1" fontId="4" fillId="0" borderId="0" xfId="1" applyNumberFormat="1" applyFont="1" applyFill="1" applyAlignment="1">
      <alignment horizontal="center" vertical="center"/>
    </xf>
    <xf numFmtId="1" fontId="4" fillId="2" borderId="0" xfId="1" applyNumberFormat="1" applyFont="1" applyFill="1" applyAlignment="1">
      <alignment horizontal="center" vertical="center"/>
    </xf>
    <xf numFmtId="1" fontId="4" fillId="0" borderId="0" xfId="1" applyNumberFormat="1" applyFont="1" applyAlignment="1">
      <alignment horizontal="center"/>
    </xf>
    <xf numFmtId="3" fontId="4" fillId="4" borderId="0" xfId="1" applyNumberFormat="1" applyFont="1" applyFill="1" applyAlignment="1">
      <alignment horizontal="center" vertical="center"/>
    </xf>
    <xf numFmtId="3" fontId="4" fillId="7" borderId="0" xfId="1" applyNumberFormat="1" applyFont="1" applyFill="1" applyAlignment="1">
      <alignment horizontal="center" vertical="center"/>
    </xf>
    <xf numFmtId="3" fontId="4" fillId="2" borderId="0" xfId="1" applyNumberFormat="1" applyFont="1" applyFill="1" applyAlignment="1">
      <alignment horizontal="center" vertical="center"/>
    </xf>
    <xf numFmtId="3" fontId="4" fillId="11" borderId="0" xfId="1" applyNumberFormat="1" applyFont="1" applyFill="1" applyAlignment="1">
      <alignment horizontal="center" vertical="center"/>
    </xf>
    <xf numFmtId="3" fontId="4" fillId="6" borderId="0" xfId="1" applyNumberFormat="1" applyFont="1" applyFill="1" applyAlignment="1">
      <alignment horizontal="center" vertical="center"/>
    </xf>
    <xf numFmtId="3" fontId="4" fillId="12" borderId="0" xfId="1" applyNumberFormat="1" applyFont="1" applyFill="1" applyAlignment="1">
      <alignment horizontal="center" vertical="center"/>
    </xf>
    <xf numFmtId="3" fontId="4" fillId="10" borderId="0" xfId="1" applyNumberFormat="1" applyFont="1" applyFill="1" applyAlignment="1">
      <alignment horizontal="center" vertical="center"/>
    </xf>
    <xf numFmtId="43" fontId="7" fillId="0" borderId="1" xfId="1" quotePrefix="1" applyFont="1" applyBorder="1" applyAlignment="1">
      <alignment horizontal="center" vertical="center"/>
    </xf>
    <xf numFmtId="0" fontId="17" fillId="13" borderId="2" xfId="0" applyFont="1" applyFill="1" applyBorder="1"/>
    <xf numFmtId="0" fontId="11" fillId="0" borderId="1" xfId="4" applyBorder="1" applyAlignment="1" applyProtection="1"/>
    <xf numFmtId="0" fontId="0" fillId="13" borderId="2" xfId="0" applyFill="1" applyBorder="1"/>
    <xf numFmtId="0" fontId="0" fillId="13" borderId="1" xfId="0" applyFill="1" applyBorder="1"/>
    <xf numFmtId="0" fontId="0" fillId="0" borderId="1" xfId="0" applyBorder="1"/>
    <xf numFmtId="0" fontId="15" fillId="0" borderId="0" xfId="0" applyFont="1" applyAlignment="1">
      <alignment vertical="center"/>
    </xf>
    <xf numFmtId="0" fontId="4" fillId="0" borderId="0" xfId="0" applyFont="1" applyAlignment="1">
      <alignment horizontal="left" vertical="center" wrapText="1"/>
    </xf>
    <xf numFmtId="43" fontId="4" fillId="0" borderId="0" xfId="1" applyFont="1" applyFill="1" applyAlignment="1">
      <alignment horizontal="left" vertical="center" wrapText="1"/>
    </xf>
    <xf numFmtId="43" fontId="2" fillId="6" borderId="0" xfId="1" applyFont="1" applyFill="1" applyAlignment="1">
      <alignment horizontal="left" vertical="center" wrapText="1"/>
    </xf>
    <xf numFmtId="4" fontId="4" fillId="0" borderId="0" xfId="1" applyNumberFormat="1" applyFont="1" applyFill="1" applyAlignment="1">
      <alignment horizontal="left" vertical="center" wrapText="1"/>
    </xf>
    <xf numFmtId="164" fontId="4" fillId="0" borderId="0" xfId="14" applyNumberFormat="1" applyFont="1" applyFill="1" applyAlignment="1">
      <alignment horizontal="left" vertical="center" wrapText="1"/>
    </xf>
    <xf numFmtId="9" fontId="4" fillId="0" borderId="0" xfId="14" applyFont="1" applyFill="1" applyAlignment="1">
      <alignment horizontal="left" vertical="center" wrapText="1"/>
    </xf>
    <xf numFmtId="4" fontId="4" fillId="0" borderId="0" xfId="1" applyNumberFormat="1" applyFont="1" applyFill="1" applyAlignment="1" applyProtection="1">
      <alignment horizontal="left" vertical="center" wrapText="1"/>
      <protection locked="0"/>
    </xf>
    <xf numFmtId="0" fontId="4" fillId="3" borderId="0" xfId="0" applyFont="1" applyFill="1" applyAlignment="1">
      <alignment horizontal="left" vertical="center" wrapText="1"/>
    </xf>
    <xf numFmtId="0" fontId="4" fillId="3" borderId="0" xfId="0" applyFont="1" applyFill="1" applyAlignment="1">
      <alignment horizontal="center" vertical="center"/>
    </xf>
    <xf numFmtId="0" fontId="9" fillId="0" borderId="0" xfId="0" applyFont="1" applyAlignment="1">
      <alignment vertical="center"/>
    </xf>
    <xf numFmtId="0" fontId="19" fillId="0" borderId="0" xfId="0" applyFont="1" applyAlignment="1">
      <alignment vertical="center"/>
    </xf>
    <xf numFmtId="0" fontId="20" fillId="0" borderId="0" xfId="0" applyFont="1" applyAlignment="1">
      <alignment horizontal="center" vertical="center"/>
    </xf>
    <xf numFmtId="14" fontId="3" fillId="0" borderId="0" xfId="0" quotePrefix="1" applyNumberFormat="1" applyFont="1" applyAlignment="1">
      <alignment horizontal="right" vertical="center"/>
    </xf>
    <xf numFmtId="0" fontId="13" fillId="0" borderId="0" xfId="0" applyFont="1" applyAlignment="1">
      <alignment vertical="center"/>
    </xf>
    <xf numFmtId="43" fontId="13" fillId="0" borderId="0" xfId="1" applyFont="1" applyAlignment="1">
      <alignment horizontal="center" vertical="center"/>
    </xf>
    <xf numFmtId="4" fontId="13" fillId="0" borderId="0" xfId="1" applyNumberFormat="1" applyFont="1" applyAlignment="1">
      <alignment vertical="center"/>
    </xf>
    <xf numFmtId="4" fontId="13" fillId="0" borderId="0" xfId="0" applyNumberFormat="1" applyFont="1" applyAlignment="1">
      <alignment vertical="center"/>
    </xf>
    <xf numFmtId="4" fontId="13" fillId="0" borderId="0" xfId="0" applyNumberFormat="1" applyFont="1" applyAlignment="1">
      <alignment horizontal="right" vertical="center"/>
    </xf>
    <xf numFmtId="4" fontId="13" fillId="0" borderId="0" xfId="1" applyNumberFormat="1" applyFont="1" applyFill="1" applyAlignment="1">
      <alignment vertical="center"/>
    </xf>
    <xf numFmtId="9" fontId="13" fillId="0" borderId="0" xfId="14" applyFont="1" applyFill="1" applyAlignment="1">
      <alignment vertical="center"/>
    </xf>
    <xf numFmtId="4" fontId="13" fillId="0" borderId="0" xfId="1" applyNumberFormat="1" applyFont="1" applyAlignment="1" applyProtection="1">
      <alignment vertical="center"/>
      <protection locked="0"/>
    </xf>
    <xf numFmtId="0" fontId="5" fillId="0" borderId="0" xfId="0" applyFont="1" applyAlignment="1">
      <alignment vertical="center"/>
    </xf>
    <xf numFmtId="49" fontId="7" fillId="0" borderId="0" xfId="1" quotePrefix="1" applyNumberFormat="1" applyFont="1" applyFill="1" applyAlignment="1">
      <alignment horizontal="right" vertical="center"/>
    </xf>
    <xf numFmtId="0" fontId="21" fillId="0" borderId="0" xfId="0" applyFont="1" applyAlignment="1">
      <alignment horizontal="center" vertical="center"/>
    </xf>
    <xf numFmtId="49" fontId="4" fillId="0" borderId="0" xfId="0" applyNumberFormat="1" applyFont="1" applyAlignment="1">
      <alignment vertical="center"/>
    </xf>
    <xf numFmtId="49" fontId="4" fillId="0" borderId="0" xfId="1" applyNumberFormat="1" applyFont="1" applyAlignment="1">
      <alignment horizontal="center" vertical="center"/>
    </xf>
    <xf numFmtId="43" fontId="2" fillId="0" borderId="0" xfId="1" applyFont="1" applyFill="1" applyAlignment="1">
      <alignment vertical="center"/>
    </xf>
    <xf numFmtId="0" fontId="2" fillId="0" borderId="0" xfId="0" applyFont="1"/>
    <xf numFmtId="14" fontId="23" fillId="0" borderId="0" xfId="0" applyNumberFormat="1" applyFont="1" applyAlignment="1">
      <alignment horizontal="left"/>
    </xf>
    <xf numFmtId="0" fontId="5" fillId="0" borderId="0" xfId="0" applyFont="1" applyAlignment="1">
      <alignment horizontal="left" vertical="center"/>
    </xf>
    <xf numFmtId="0" fontId="4" fillId="0" borderId="0" xfId="0" applyFont="1" applyAlignment="1">
      <alignment horizontal="left" vertical="center"/>
    </xf>
    <xf numFmtId="49" fontId="4" fillId="0" borderId="0" xfId="0" applyNumberFormat="1" applyFont="1" applyAlignment="1">
      <alignment horizontal="center" vertical="center"/>
    </xf>
    <xf numFmtId="0" fontId="3" fillId="0" borderId="0" xfId="0" applyFont="1"/>
    <xf numFmtId="0" fontId="7" fillId="0" borderId="0" xfId="0" applyFont="1" applyAlignment="1">
      <alignment horizontal="left" vertical="center"/>
    </xf>
    <xf numFmtId="0" fontId="26" fillId="0" borderId="0" xfId="0" applyFont="1" applyAlignment="1">
      <alignment vertical="center"/>
    </xf>
    <xf numFmtId="14" fontId="3" fillId="0" borderId="0" xfId="0" applyNumberFormat="1" applyFont="1" applyAlignment="1">
      <alignment horizontal="left" vertical="top"/>
    </xf>
    <xf numFmtId="0" fontId="3" fillId="0" borderId="0" xfId="0" applyFont="1" applyAlignment="1">
      <alignment vertical="top"/>
    </xf>
    <xf numFmtId="14" fontId="3" fillId="0" borderId="0" xfId="0" quotePrefix="1" applyNumberFormat="1" applyFont="1" applyAlignment="1">
      <alignment horizontal="left" vertical="top"/>
    </xf>
    <xf numFmtId="0" fontId="33" fillId="0" borderId="0" xfId="0" applyFont="1" applyAlignment="1">
      <alignment vertical="center"/>
    </xf>
    <xf numFmtId="14" fontId="2" fillId="0" borderId="0" xfId="0" applyNumberFormat="1" applyFont="1" applyAlignment="1">
      <alignment horizontal="left" vertical="top"/>
    </xf>
    <xf numFmtId="0" fontId="0" fillId="0" borderId="0" xfId="0" applyAlignment="1">
      <alignment vertical="top"/>
    </xf>
    <xf numFmtId="0" fontId="0" fillId="0" borderId="0" xfId="0" applyAlignment="1">
      <alignment vertical="top" wrapText="1"/>
    </xf>
    <xf numFmtId="0" fontId="2" fillId="0" borderId="0" xfId="0" applyFont="1" applyAlignment="1">
      <alignment vertical="top" wrapText="1"/>
    </xf>
    <xf numFmtId="0" fontId="2" fillId="0" borderId="0" xfId="0" applyFont="1" applyAlignment="1">
      <alignment vertical="top"/>
    </xf>
    <xf numFmtId="0" fontId="3" fillId="0" borderId="0" xfId="0" applyFont="1" applyAlignment="1">
      <alignment vertical="top" wrapText="1"/>
    </xf>
    <xf numFmtId="14" fontId="23" fillId="0" borderId="0" xfId="0" applyNumberFormat="1" applyFont="1" applyAlignment="1">
      <alignment horizontal="left" vertical="top"/>
    </xf>
    <xf numFmtId="14" fontId="0" fillId="0" borderId="0" xfId="0" quotePrefix="1" applyNumberFormat="1" applyAlignment="1">
      <alignment horizontal="left" vertical="top"/>
    </xf>
    <xf numFmtId="14" fontId="2" fillId="0" borderId="0" xfId="0" quotePrefix="1" applyNumberFormat="1" applyFont="1" applyAlignment="1">
      <alignment horizontal="left" vertical="top"/>
    </xf>
    <xf numFmtId="14" fontId="23" fillId="0" borderId="0" xfId="0" quotePrefix="1" applyNumberFormat="1" applyFont="1" applyAlignment="1">
      <alignment horizontal="left" vertical="top"/>
    </xf>
    <xf numFmtId="0" fontId="0" fillId="0" borderId="0" xfId="0" quotePrefix="1" applyAlignment="1">
      <alignment vertical="top" wrapText="1"/>
    </xf>
    <xf numFmtId="0" fontId="7" fillId="0" borderId="0" xfId="0" applyFont="1"/>
    <xf numFmtId="0" fontId="7" fillId="0" borderId="0" xfId="6" applyFont="1"/>
    <xf numFmtId="0" fontId="32" fillId="0" borderId="0" xfId="0" applyFont="1" applyAlignment="1">
      <alignment horizontal="right" vertical="center"/>
    </xf>
    <xf numFmtId="4" fontId="33" fillId="0" borderId="0" xfId="1" applyNumberFormat="1" applyFont="1" applyFill="1" applyAlignment="1">
      <alignment vertical="center"/>
    </xf>
    <xf numFmtId="43" fontId="4" fillId="14" borderId="0" xfId="1" applyFont="1" applyFill="1" applyAlignment="1">
      <alignment horizontal="center" vertical="center"/>
    </xf>
    <xf numFmtId="0" fontId="26" fillId="0" borderId="0" xfId="0" applyFont="1" applyAlignment="1">
      <alignment horizontal="left" vertical="center"/>
    </xf>
    <xf numFmtId="0" fontId="26" fillId="0" borderId="0" xfId="0" applyFont="1" applyAlignment="1">
      <alignment horizontal="right" vertical="center"/>
    </xf>
    <xf numFmtId="4" fontId="6" fillId="0" borderId="2" xfId="1" applyNumberFormat="1" applyFont="1" applyFill="1" applyBorder="1" applyAlignment="1">
      <alignment vertical="center"/>
    </xf>
    <xf numFmtId="0" fontId="4" fillId="0" borderId="6" xfId="0" applyFont="1" applyBorder="1" applyAlignment="1">
      <alignment horizontal="center" vertical="center"/>
    </xf>
    <xf numFmtId="0" fontId="15" fillId="0" borderId="0" xfId="11" applyFont="1" applyAlignment="1">
      <alignment vertical="center"/>
    </xf>
    <xf numFmtId="0" fontId="7" fillId="0" borderId="0" xfId="11" applyFont="1" applyAlignment="1">
      <alignment vertical="center"/>
    </xf>
    <xf numFmtId="0" fontId="2" fillId="0" borderId="0" xfId="0" applyFont="1" applyAlignment="1">
      <alignment vertical="center"/>
    </xf>
    <xf numFmtId="0" fontId="15" fillId="0" borderId="0" xfId="0" applyFont="1" applyAlignment="1">
      <alignment horizontal="right" vertical="center"/>
    </xf>
    <xf numFmtId="0" fontId="2" fillId="0" borderId="0" xfId="0" applyFont="1" applyAlignment="1">
      <alignment horizontal="center" vertical="center"/>
    </xf>
    <xf numFmtId="0" fontId="1" fillId="0" borderId="0" xfId="0" applyFont="1"/>
    <xf numFmtId="0" fontId="1" fillId="0" borderId="0" xfId="0" applyFont="1" applyAlignment="1">
      <alignment vertical="center"/>
    </xf>
    <xf numFmtId="0" fontId="4" fillId="0" borderId="0" xfId="0" quotePrefix="1" applyFont="1" applyAlignment="1">
      <alignment horizontal="center" vertical="center"/>
    </xf>
    <xf numFmtId="14" fontId="1" fillId="0" borderId="0" xfId="0" applyNumberFormat="1" applyFont="1" applyAlignment="1">
      <alignment horizontal="left" vertical="top"/>
    </xf>
    <xf numFmtId="0" fontId="1" fillId="0" borderId="0" xfId="0" applyFont="1" applyAlignment="1">
      <alignment vertical="top" wrapText="1"/>
    </xf>
    <xf numFmtId="0" fontId="1" fillId="0" borderId="0" xfId="0" applyFont="1" applyAlignment="1">
      <alignment vertical="top"/>
    </xf>
    <xf numFmtId="43" fontId="33" fillId="0" borderId="0" xfId="1" applyFont="1" applyAlignment="1">
      <alignment horizontal="center" vertical="center"/>
    </xf>
    <xf numFmtId="43" fontId="34" fillId="6" borderId="0" xfId="1" applyFont="1" applyFill="1" applyAlignment="1">
      <alignment vertical="center"/>
    </xf>
    <xf numFmtId="4" fontId="33" fillId="0" borderId="0" xfId="1" applyNumberFormat="1" applyFont="1" applyAlignment="1">
      <alignment vertical="center"/>
    </xf>
    <xf numFmtId="4" fontId="33" fillId="0" borderId="0" xfId="0" applyNumberFormat="1" applyFont="1" applyAlignment="1">
      <alignment vertical="center"/>
    </xf>
    <xf numFmtId="9" fontId="33" fillId="0" borderId="0" xfId="14" applyFont="1" applyFill="1" applyAlignment="1">
      <alignment horizontal="center" vertical="center"/>
    </xf>
    <xf numFmtId="9" fontId="33" fillId="0" borderId="0" xfId="14" applyFont="1" applyFill="1" applyAlignment="1">
      <alignment vertical="center"/>
    </xf>
    <xf numFmtId="4" fontId="33" fillId="0" borderId="0" xfId="1" applyNumberFormat="1" applyFont="1" applyAlignment="1" applyProtection="1">
      <alignment vertical="center"/>
      <protection locked="0"/>
    </xf>
    <xf numFmtId="1" fontId="33" fillId="0" borderId="0" xfId="1" applyNumberFormat="1" applyFont="1" applyAlignment="1">
      <alignment horizontal="center" vertical="center"/>
    </xf>
    <xf numFmtId="0" fontId="33" fillId="3" borderId="0" xfId="0" applyFont="1" applyFill="1" applyAlignment="1">
      <alignment vertical="center"/>
    </xf>
    <xf numFmtId="4" fontId="33" fillId="0" borderId="0" xfId="0" applyNumberFormat="1" applyFont="1" applyAlignment="1">
      <alignment horizontal="right" vertical="center"/>
    </xf>
    <xf numFmtId="0" fontId="1" fillId="0" borderId="1" xfId="0" applyFont="1" applyBorder="1"/>
    <xf numFmtId="14" fontId="36" fillId="0" borderId="0" xfId="0" applyNumberFormat="1" applyFont="1" applyAlignment="1">
      <alignment horizontal="left" vertical="top"/>
    </xf>
    <xf numFmtId="0" fontId="36" fillId="0" borderId="0" xfId="0" applyFont="1" applyAlignment="1">
      <alignment vertical="top"/>
    </xf>
    <xf numFmtId="0" fontId="36" fillId="0" borderId="0" xfId="0" applyFont="1" applyAlignment="1">
      <alignment vertical="top" wrapText="1"/>
    </xf>
    <xf numFmtId="14" fontId="37" fillId="0" borderId="0" xfId="0" applyNumberFormat="1" applyFont="1" applyAlignment="1">
      <alignment horizontal="left" vertical="top"/>
    </xf>
    <xf numFmtId="0" fontId="37" fillId="0" borderId="0" xfId="0" applyFont="1" applyAlignment="1">
      <alignment vertical="top"/>
    </xf>
    <xf numFmtId="0" fontId="37" fillId="0" borderId="0" xfId="0" applyFont="1" applyAlignment="1">
      <alignment vertical="top" wrapText="1"/>
    </xf>
    <xf numFmtId="0" fontId="38" fillId="0" borderId="0" xfId="0" applyFont="1" applyAlignment="1">
      <alignment horizontal="right" vertical="center"/>
    </xf>
    <xf numFmtId="0" fontId="38" fillId="0" borderId="0" xfId="0" applyFont="1" applyAlignment="1">
      <alignment vertical="center"/>
    </xf>
    <xf numFmtId="0" fontId="33" fillId="0" borderId="0" xfId="0" applyFont="1" applyAlignment="1">
      <alignment horizontal="right" vertical="center"/>
    </xf>
    <xf numFmtId="1" fontId="4" fillId="0" borderId="0" xfId="0" quotePrefix="1" applyNumberFormat="1" applyFont="1" applyAlignment="1">
      <alignment horizontal="center" vertical="center"/>
    </xf>
    <xf numFmtId="0" fontId="15" fillId="0" borderId="0" xfId="0" applyFont="1" applyAlignment="1">
      <alignment horizontal="center" vertical="center"/>
    </xf>
    <xf numFmtId="4" fontId="5" fillId="0" borderId="0" xfId="1" applyNumberFormat="1" applyFont="1" applyFill="1" applyAlignment="1">
      <alignment vertical="center"/>
    </xf>
    <xf numFmtId="43" fontId="5" fillId="0" borderId="0" xfId="1" applyFont="1" applyFill="1" applyAlignment="1">
      <alignment horizontal="center" vertical="center"/>
    </xf>
    <xf numFmtId="0" fontId="40" fillId="0" borderId="0" xfId="0" applyFont="1" applyAlignment="1">
      <alignment vertical="center"/>
    </xf>
    <xf numFmtId="0" fontId="41" fillId="0" borderId="0" xfId="0" applyFont="1" applyAlignment="1">
      <alignment horizontal="center" vertical="center"/>
    </xf>
    <xf numFmtId="4" fontId="42" fillId="0" borderId="2" xfId="1" applyNumberFormat="1" applyFont="1" applyFill="1" applyBorder="1" applyAlignment="1">
      <alignment vertical="center"/>
    </xf>
    <xf numFmtId="0" fontId="33" fillId="0" borderId="6" xfId="0" applyFont="1" applyBorder="1" applyAlignment="1">
      <alignment horizontal="center" vertical="center"/>
    </xf>
    <xf numFmtId="0" fontId="33" fillId="0" borderId="0" xfId="0" applyFont="1" applyAlignment="1">
      <alignment horizontal="center" vertical="center"/>
    </xf>
    <xf numFmtId="0" fontId="43" fillId="0" borderId="0" xfId="0" applyFont="1" applyAlignment="1">
      <alignment vertical="center"/>
    </xf>
    <xf numFmtId="0" fontId="44" fillId="0" borderId="0" xfId="0" applyFont="1" applyAlignment="1">
      <alignment horizontal="right" vertical="center"/>
    </xf>
    <xf numFmtId="0" fontId="45" fillId="0" borderId="0" xfId="0" applyFont="1" applyAlignment="1">
      <alignment vertical="center"/>
    </xf>
    <xf numFmtId="0" fontId="32" fillId="0" borderId="0" xfId="0" applyFont="1" applyAlignment="1">
      <alignment vertical="center"/>
    </xf>
    <xf numFmtId="0" fontId="32" fillId="0" borderId="0" xfId="0" applyFont="1" applyAlignment="1">
      <alignment horizontal="center" vertical="center"/>
    </xf>
    <xf numFmtId="43" fontId="33" fillId="0" borderId="0" xfId="1" applyFont="1" applyFill="1" applyAlignment="1">
      <alignment horizontal="center" vertical="center"/>
    </xf>
    <xf numFmtId="0" fontId="46" fillId="0" borderId="0" xfId="0" applyFont="1" applyAlignment="1">
      <alignment vertical="center"/>
    </xf>
    <xf numFmtId="0" fontId="44" fillId="0" borderId="0" xfId="0" applyFont="1" applyAlignment="1">
      <alignment vertical="center"/>
    </xf>
    <xf numFmtId="49" fontId="32" fillId="0" borderId="0" xfId="1" quotePrefix="1" applyNumberFormat="1" applyFont="1" applyFill="1" applyAlignment="1">
      <alignment horizontal="right" vertical="center"/>
    </xf>
    <xf numFmtId="0" fontId="47" fillId="0" borderId="0" xfId="0" applyFont="1" applyAlignment="1">
      <alignment horizontal="center" vertical="center"/>
    </xf>
    <xf numFmtId="43" fontId="33" fillId="0" borderId="0" xfId="1" applyFont="1" applyAlignment="1">
      <alignment vertical="center"/>
    </xf>
    <xf numFmtId="0" fontId="4" fillId="0" borderId="3" xfId="0" applyFont="1" applyBorder="1" applyAlignment="1" applyProtection="1">
      <alignment horizontal="center" vertical="center"/>
      <protection locked="0"/>
    </xf>
    <xf numFmtId="0" fontId="4" fillId="0" borderId="6" xfId="0" applyFont="1" applyBorder="1" applyAlignment="1" applyProtection="1">
      <alignment horizontal="center" vertical="center"/>
      <protection locked="0"/>
    </xf>
    <xf numFmtId="0" fontId="4" fillId="2" borderId="2" xfId="0" applyFont="1" applyFill="1" applyBorder="1" applyAlignment="1">
      <alignment horizontal="center" vertical="center"/>
    </xf>
    <xf numFmtId="0" fontId="4" fillId="2" borderId="6" xfId="0" applyFont="1" applyFill="1" applyBorder="1" applyAlignment="1">
      <alignment horizontal="center" vertical="center"/>
    </xf>
    <xf numFmtId="0" fontId="8" fillId="0" borderId="0" xfId="0" applyFont="1" applyAlignment="1">
      <alignment horizontal="center" vertical="center"/>
    </xf>
    <xf numFmtId="0" fontId="4" fillId="0" borderId="0" xfId="0" applyFont="1" applyAlignment="1">
      <alignment horizontal="center" vertical="top" wrapText="1"/>
    </xf>
    <xf numFmtId="0" fontId="8" fillId="0" borderId="0" xfId="0" applyFont="1" applyAlignment="1">
      <alignment horizontal="right" vertical="center"/>
    </xf>
    <xf numFmtId="0" fontId="4" fillId="0" borderId="0" xfId="0" applyFont="1" applyAlignment="1">
      <alignment vertical="top" wrapText="1"/>
    </xf>
    <xf numFmtId="14" fontId="6" fillId="0" borderId="0" xfId="0" applyNumberFormat="1" applyFont="1" applyAlignment="1">
      <alignment horizontal="right" vertical="center"/>
    </xf>
    <xf numFmtId="9" fontId="6" fillId="0" borderId="8" xfId="14" applyFont="1" applyFill="1" applyBorder="1" applyAlignment="1">
      <alignment horizontal="center" vertical="center"/>
    </xf>
    <xf numFmtId="4" fontId="6" fillId="0" borderId="1" xfId="1" applyNumberFormat="1" applyFont="1" applyFill="1" applyBorder="1" applyAlignment="1">
      <alignment horizontal="center" vertical="center"/>
    </xf>
    <xf numFmtId="0" fontId="8" fillId="0" borderId="0" xfId="14" applyNumberFormat="1" applyFont="1" applyAlignment="1">
      <alignment horizontal="right" vertical="center"/>
    </xf>
    <xf numFmtId="0" fontId="7" fillId="0" borderId="2" xfId="0" applyFont="1" applyBorder="1" applyAlignment="1">
      <alignment horizontal="center" vertical="center"/>
    </xf>
    <xf numFmtId="0" fontId="7" fillId="0" borderId="6" xfId="0" applyFont="1" applyBorder="1" applyAlignment="1">
      <alignment horizontal="center" vertical="center"/>
    </xf>
    <xf numFmtId="0" fontId="6" fillId="0" borderId="2" xfId="0" applyFont="1" applyBorder="1" applyAlignment="1">
      <alignment horizontal="center" vertical="center"/>
    </xf>
    <xf numFmtId="0" fontId="6" fillId="0" borderId="3" xfId="0" applyFont="1" applyBorder="1" applyAlignment="1">
      <alignment horizontal="center" vertical="center"/>
    </xf>
    <xf numFmtId="0" fontId="6" fillId="0" borderId="6" xfId="0" applyFont="1" applyBorder="1" applyAlignment="1">
      <alignment horizontal="center" vertical="center"/>
    </xf>
    <xf numFmtId="0" fontId="14" fillId="0" borderId="0" xfId="0" applyFont="1" applyAlignment="1">
      <alignment horizontal="right" vertical="center"/>
    </xf>
    <xf numFmtId="4" fontId="4" fillId="0" borderId="2" xfId="0" applyNumberFormat="1" applyFont="1" applyBorder="1" applyAlignment="1">
      <alignment horizontal="center"/>
    </xf>
    <xf numFmtId="4" fontId="4" fillId="0" borderId="6" xfId="0" applyNumberFormat="1" applyFont="1" applyBorder="1" applyAlignment="1">
      <alignment horizontal="center"/>
    </xf>
    <xf numFmtId="0" fontId="18" fillId="0" borderId="0" xfId="0" applyFont="1" applyAlignment="1">
      <alignment horizontal="center" vertical="center"/>
    </xf>
    <xf numFmtId="2" fontId="7" fillId="0" borderId="0" xfId="0" applyNumberFormat="1" applyFont="1" applyAlignment="1">
      <alignment horizontal="center" vertical="center" wrapText="1"/>
    </xf>
  </cellXfs>
  <cellStyles count="18">
    <cellStyle name="Comma" xfId="1" builtinId="3"/>
    <cellStyle name="Comma 2" xfId="2" xr:uid="{00000000-0005-0000-0000-000001000000}"/>
    <cellStyle name="Comma 3" xfId="3" xr:uid="{00000000-0005-0000-0000-000002000000}"/>
    <cellStyle name="Hyperlink" xfId="4" builtinId="8"/>
    <cellStyle name="Hyperlink 2" xfId="5" xr:uid="{00000000-0005-0000-0000-000004000000}"/>
    <cellStyle name="Normal" xfId="0" builtinId="0"/>
    <cellStyle name="Normal 2" xfId="6" xr:uid="{00000000-0005-0000-0000-000006000000}"/>
    <cellStyle name="Normal 2 2" xfId="7" xr:uid="{00000000-0005-0000-0000-000007000000}"/>
    <cellStyle name="Normal 2 2 2" xfId="8" xr:uid="{00000000-0005-0000-0000-000008000000}"/>
    <cellStyle name="Normal 2 2 3" xfId="9" xr:uid="{00000000-0005-0000-0000-000009000000}"/>
    <cellStyle name="Normal 2 2 4" xfId="10" xr:uid="{00000000-0005-0000-0000-00000A000000}"/>
    <cellStyle name="Normal 3" xfId="11" xr:uid="{00000000-0005-0000-0000-00000B000000}"/>
    <cellStyle name="Normal 3 2" xfId="12" xr:uid="{00000000-0005-0000-0000-00000C000000}"/>
    <cellStyle name="Normal 4" xfId="13" xr:uid="{00000000-0005-0000-0000-00000D000000}"/>
    <cellStyle name="Percent" xfId="14" builtinId="5"/>
    <cellStyle name="Percent 2" xfId="15" xr:uid="{00000000-0005-0000-0000-00000F000000}"/>
    <cellStyle name="Percent 3" xfId="16" xr:uid="{00000000-0005-0000-0000-000010000000}"/>
    <cellStyle name="常规 3" xfId="17" xr:uid="{00000000-0005-0000-0000-000011000000}"/>
  </cellStyles>
  <dxfs count="0"/>
  <tableStyles count="0" defaultTableStyle="TableStyleMedium9" defaultPivotStyle="PivotStyleLight16"/>
  <colors>
    <mruColors>
      <color rgb="FF0000FF"/>
      <color rgb="FFCC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76200</xdr:colOff>
          <xdr:row>9</xdr:row>
          <xdr:rowOff>28575</xdr:rowOff>
        </xdr:from>
        <xdr:to>
          <xdr:col>0</xdr:col>
          <xdr:colOff>1038225</xdr:colOff>
          <xdr:row>11</xdr:row>
          <xdr:rowOff>133350</xdr:rowOff>
        </xdr:to>
        <xdr:sp macro="" textlink="">
          <xdr:nvSpPr>
            <xdr:cNvPr id="4102" name="Button 6" hidden="1">
              <a:extLst>
                <a:ext uri="{63B3BB69-23CF-44E3-9099-C40C66FF867C}">
                  <a14:compatExt spid="_x0000_s4102"/>
                </a:ext>
                <a:ext uri="{FF2B5EF4-FFF2-40B4-BE49-F238E27FC236}">
                  <a16:creationId xmlns:a16="http://schemas.microsoft.com/office/drawing/2014/main" id="{00000000-0008-0000-0000-000006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Index</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13</xdr:row>
          <xdr:rowOff>28575</xdr:rowOff>
        </xdr:from>
        <xdr:to>
          <xdr:col>0</xdr:col>
          <xdr:colOff>1038225</xdr:colOff>
          <xdr:row>15</xdr:row>
          <xdr:rowOff>133350</xdr:rowOff>
        </xdr:to>
        <xdr:sp macro="" textlink="">
          <xdr:nvSpPr>
            <xdr:cNvPr id="4103" name="Button 7" hidden="1">
              <a:extLst>
                <a:ext uri="{63B3BB69-23CF-44E3-9099-C40C66FF867C}">
                  <a14:compatExt spid="_x0000_s4103"/>
                </a:ext>
                <a:ext uri="{FF2B5EF4-FFF2-40B4-BE49-F238E27FC236}">
                  <a16:creationId xmlns:a16="http://schemas.microsoft.com/office/drawing/2014/main" id="{00000000-0008-0000-0000-000007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Suggested</a:t>
              </a:r>
            </a:p>
            <a:p>
              <a:pPr algn="ctr" rtl="0">
                <a:defRPr sz="1000"/>
              </a:pPr>
              <a:r>
                <a:rPr lang="en-US" sz="1000" b="0" i="0" u="none" strike="noStrike" baseline="0">
                  <a:solidFill>
                    <a:srgbClr val="000000"/>
                  </a:solidFill>
                  <a:latin typeface="Arial"/>
                  <a:cs typeface="Arial"/>
                </a:rPr>
                <a:t>Price List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23</xdr:row>
          <xdr:rowOff>28575</xdr:rowOff>
        </xdr:from>
        <xdr:to>
          <xdr:col>0</xdr:col>
          <xdr:colOff>1038225</xdr:colOff>
          <xdr:row>25</xdr:row>
          <xdr:rowOff>133350</xdr:rowOff>
        </xdr:to>
        <xdr:sp macro="" textlink="">
          <xdr:nvSpPr>
            <xdr:cNvPr id="4104" name="Button 8" hidden="1">
              <a:extLst>
                <a:ext uri="{63B3BB69-23CF-44E3-9099-C40C66FF867C}">
                  <a14:compatExt spid="_x0000_s4104"/>
                </a:ext>
                <a:ext uri="{FF2B5EF4-FFF2-40B4-BE49-F238E27FC236}">
                  <a16:creationId xmlns:a16="http://schemas.microsoft.com/office/drawing/2014/main" id="{00000000-0008-0000-0000-000008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Your Cost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48</xdr:row>
          <xdr:rowOff>28575</xdr:rowOff>
        </xdr:from>
        <xdr:to>
          <xdr:col>0</xdr:col>
          <xdr:colOff>1038225</xdr:colOff>
          <xdr:row>50</xdr:row>
          <xdr:rowOff>133350</xdr:rowOff>
        </xdr:to>
        <xdr:sp macro="" textlink="">
          <xdr:nvSpPr>
            <xdr:cNvPr id="4105" name="Button 9" hidden="1">
              <a:extLst>
                <a:ext uri="{63B3BB69-23CF-44E3-9099-C40C66FF867C}">
                  <a14:compatExt spid="_x0000_s4105"/>
                </a:ext>
                <a:ext uri="{FF2B5EF4-FFF2-40B4-BE49-F238E27FC236}">
                  <a16:creationId xmlns:a16="http://schemas.microsoft.com/office/drawing/2014/main" id="{00000000-0008-0000-0000-000009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Your Price</a:t>
              </a:r>
            </a:p>
            <a:p>
              <a:pPr algn="ctr" rtl="0">
                <a:defRPr sz="1000"/>
              </a:pPr>
              <a:r>
                <a:rPr lang="en-US" sz="1000" b="0" i="0" u="none" strike="noStrike" baseline="0">
                  <a:solidFill>
                    <a:srgbClr val="000000"/>
                  </a:solidFill>
                  <a:latin typeface="Arial"/>
                  <a:cs typeface="Arial"/>
                </a:rPr>
                <a:t>Calculation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52</xdr:row>
          <xdr:rowOff>28575</xdr:rowOff>
        </xdr:from>
        <xdr:to>
          <xdr:col>0</xdr:col>
          <xdr:colOff>1038225</xdr:colOff>
          <xdr:row>54</xdr:row>
          <xdr:rowOff>133350</xdr:rowOff>
        </xdr:to>
        <xdr:sp macro="" textlink="">
          <xdr:nvSpPr>
            <xdr:cNvPr id="4106" name="Button 10" hidden="1">
              <a:extLst>
                <a:ext uri="{63B3BB69-23CF-44E3-9099-C40C66FF867C}">
                  <a14:compatExt spid="_x0000_s4106"/>
                </a:ext>
                <a:ext uri="{FF2B5EF4-FFF2-40B4-BE49-F238E27FC236}">
                  <a16:creationId xmlns:a16="http://schemas.microsoft.com/office/drawing/2014/main" id="{00000000-0008-0000-0000-00000A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Your</a:t>
              </a:r>
            </a:p>
            <a:p>
              <a:pPr algn="ctr" rtl="0">
                <a:defRPr sz="1000"/>
              </a:pPr>
              <a:r>
                <a:rPr lang="en-US" sz="1000" b="0" i="0" u="none" strike="noStrike" baseline="0">
                  <a:solidFill>
                    <a:srgbClr val="000000"/>
                  </a:solidFill>
                  <a:latin typeface="Arial"/>
                  <a:cs typeface="Arial"/>
                </a:rPr>
                <a:t>Price List</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5</xdr:col>
      <xdr:colOff>114300</xdr:colOff>
      <xdr:row>9</xdr:row>
      <xdr:rowOff>9525</xdr:rowOff>
    </xdr:from>
    <xdr:to>
      <xdr:col>5</xdr:col>
      <xdr:colOff>114300</xdr:colOff>
      <xdr:row>49</xdr:row>
      <xdr:rowOff>0</xdr:rowOff>
    </xdr:to>
    <xdr:sp macro="" textlink="">
      <xdr:nvSpPr>
        <xdr:cNvPr id="27245" name="Line 2">
          <a:extLst>
            <a:ext uri="{FF2B5EF4-FFF2-40B4-BE49-F238E27FC236}">
              <a16:creationId xmlns:a16="http://schemas.microsoft.com/office/drawing/2014/main" id="{00000000-0008-0000-0100-00006D6A0000}"/>
            </a:ext>
          </a:extLst>
        </xdr:cNvPr>
        <xdr:cNvSpPr>
          <a:spLocks noChangeShapeType="1"/>
        </xdr:cNvSpPr>
      </xdr:nvSpPr>
      <xdr:spPr bwMode="auto">
        <a:xfrm>
          <a:off x="3390900" y="1285875"/>
          <a:ext cx="0" cy="75533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1</xdr:row>
      <xdr:rowOff>152400</xdr:rowOff>
    </xdr:from>
    <xdr:to>
      <xdr:col>2</xdr:col>
      <xdr:colOff>1181100</xdr:colOff>
      <xdr:row>2</xdr:row>
      <xdr:rowOff>190500</xdr:rowOff>
    </xdr:to>
    <xdr:pic>
      <xdr:nvPicPr>
        <xdr:cNvPr id="27246" name="Picture 335">
          <a:extLst>
            <a:ext uri="{FF2B5EF4-FFF2-40B4-BE49-F238E27FC236}">
              <a16:creationId xmlns:a16="http://schemas.microsoft.com/office/drawing/2014/main" id="{00000000-0008-0000-0100-00006E6A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525" y="314325"/>
          <a:ext cx="15621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819150</xdr:colOff>
      <xdr:row>2</xdr:row>
      <xdr:rowOff>9525</xdr:rowOff>
    </xdr:from>
    <xdr:to>
      <xdr:col>7</xdr:col>
      <xdr:colOff>57150</xdr:colOff>
      <xdr:row>4</xdr:row>
      <xdr:rowOff>19050</xdr:rowOff>
    </xdr:to>
    <xdr:pic>
      <xdr:nvPicPr>
        <xdr:cNvPr id="27247" name="Picture 9" descr="C:\Users\johnfox\AppData\Local\Microsoft\Windows\Temporary Internet Files\Content.Word\LBT_page_r2_c2.gif">
          <a:extLst>
            <a:ext uri="{FF2B5EF4-FFF2-40B4-BE49-F238E27FC236}">
              <a16:creationId xmlns:a16="http://schemas.microsoft.com/office/drawing/2014/main" id="{00000000-0008-0000-0100-00006F6A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686050" y="333375"/>
          <a:ext cx="1190625" cy="409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12</xdr:col>
      <xdr:colOff>228600</xdr:colOff>
      <xdr:row>12</xdr:row>
      <xdr:rowOff>0</xdr:rowOff>
    </xdr:from>
    <xdr:to>
      <xdr:col>12</xdr:col>
      <xdr:colOff>228600</xdr:colOff>
      <xdr:row>12</xdr:row>
      <xdr:rowOff>0</xdr:rowOff>
    </xdr:to>
    <xdr:sp macro="" textlink="">
      <xdr:nvSpPr>
        <xdr:cNvPr id="28476" name="Line 118">
          <a:extLst>
            <a:ext uri="{FF2B5EF4-FFF2-40B4-BE49-F238E27FC236}">
              <a16:creationId xmlns:a16="http://schemas.microsoft.com/office/drawing/2014/main" id="{00000000-0008-0000-0200-00003C6F0000}"/>
            </a:ext>
          </a:extLst>
        </xdr:cNvPr>
        <xdr:cNvSpPr>
          <a:spLocks noChangeShapeType="1"/>
        </xdr:cNvSpPr>
      </xdr:nvSpPr>
      <xdr:spPr bwMode="auto">
        <a:xfrm>
          <a:off x="3952875" y="1524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228600</xdr:colOff>
      <xdr:row>12</xdr:row>
      <xdr:rowOff>0</xdr:rowOff>
    </xdr:from>
    <xdr:to>
      <xdr:col>12</xdr:col>
      <xdr:colOff>228600</xdr:colOff>
      <xdr:row>12</xdr:row>
      <xdr:rowOff>0</xdr:rowOff>
    </xdr:to>
    <xdr:sp macro="" textlink="">
      <xdr:nvSpPr>
        <xdr:cNvPr id="28477" name="Line 192">
          <a:extLst>
            <a:ext uri="{FF2B5EF4-FFF2-40B4-BE49-F238E27FC236}">
              <a16:creationId xmlns:a16="http://schemas.microsoft.com/office/drawing/2014/main" id="{00000000-0008-0000-0200-00003D6F0000}"/>
            </a:ext>
          </a:extLst>
        </xdr:cNvPr>
        <xdr:cNvSpPr>
          <a:spLocks noChangeShapeType="1"/>
        </xdr:cNvSpPr>
      </xdr:nvSpPr>
      <xdr:spPr bwMode="auto">
        <a:xfrm>
          <a:off x="3952875" y="1524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9525</xdr:colOff>
      <xdr:row>12</xdr:row>
      <xdr:rowOff>9525</xdr:rowOff>
    </xdr:from>
    <xdr:to>
      <xdr:col>7</xdr:col>
      <xdr:colOff>19050</xdr:colOff>
      <xdr:row>13</xdr:row>
      <xdr:rowOff>9525</xdr:rowOff>
    </xdr:to>
    <xdr:pic>
      <xdr:nvPicPr>
        <xdr:cNvPr id="28478" name="Picture 335">
          <a:extLst>
            <a:ext uri="{FF2B5EF4-FFF2-40B4-BE49-F238E27FC236}">
              <a16:creationId xmlns:a16="http://schemas.microsoft.com/office/drawing/2014/main" id="{00000000-0008-0000-0200-00003E6F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09625" y="1533525"/>
          <a:ext cx="15621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9</xdr:col>
      <xdr:colOff>57150</xdr:colOff>
      <xdr:row>13</xdr:row>
      <xdr:rowOff>9525</xdr:rowOff>
    </xdr:from>
    <xdr:to>
      <xdr:col>12</xdr:col>
      <xdr:colOff>276225</xdr:colOff>
      <xdr:row>15</xdr:row>
      <xdr:rowOff>95249</xdr:rowOff>
    </xdr:to>
    <xdr:pic>
      <xdr:nvPicPr>
        <xdr:cNvPr id="28479" name="Picture 9" descr="C:\Users\johnfox\AppData\Local\Microsoft\Windows\Temporary Internet Files\Content.Word\LBT_page_r2_c2.gif">
          <a:extLst>
            <a:ext uri="{FF2B5EF4-FFF2-40B4-BE49-F238E27FC236}">
              <a16:creationId xmlns:a16="http://schemas.microsoft.com/office/drawing/2014/main" id="{00000000-0008-0000-0200-00003F6F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809875" y="1733550"/>
          <a:ext cx="1190625" cy="409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unadabaytile.com/LBT_ceramic.html" TargetMode="External"/><Relationship Id="rId2" Type="http://schemas.openxmlformats.org/officeDocument/2006/relationships/hyperlink" Target="http://www.lunadabaytile.com/" TargetMode="External"/><Relationship Id="rId1" Type="http://schemas.openxmlformats.org/officeDocument/2006/relationships/hyperlink" Target="http://www.conestogatile.com/" TargetMode="External"/><Relationship Id="rId6" Type="http://schemas.openxmlformats.org/officeDocument/2006/relationships/hyperlink" Target="https://lunadabaytile.com/collections/vesuvio" TargetMode="External"/><Relationship Id="rId5" Type="http://schemas.openxmlformats.org/officeDocument/2006/relationships/hyperlink" Target="http://www.lunadabaytile.com/LBT_concrete.html" TargetMode="External"/><Relationship Id="rId4" Type="http://schemas.openxmlformats.org/officeDocument/2006/relationships/hyperlink" Target="http://www.lunadabaytile.com/LBT_glass.html" TargetMode="Externa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P60"/>
  <sheetViews>
    <sheetView topLeftCell="A7" zoomScaleNormal="100" workbookViewId="0">
      <selection activeCell="H55" sqref="H55"/>
    </sheetView>
  </sheetViews>
  <sheetFormatPr defaultRowHeight="12.75" x14ac:dyDescent="0.2"/>
  <cols>
    <col min="1" max="1" width="18.85546875" customWidth="1"/>
    <col min="2" max="8" width="9.42578125" customWidth="1"/>
  </cols>
  <sheetData>
    <row r="1" spans="1:16" ht="23.25" x14ac:dyDescent="0.35">
      <c r="A1" s="7" t="s">
        <v>150</v>
      </c>
      <c r="B1" s="107" t="s">
        <v>459</v>
      </c>
    </row>
    <row r="2" spans="1:16" ht="13.5" x14ac:dyDescent="0.25">
      <c r="A2" s="7" t="s">
        <v>178</v>
      </c>
      <c r="B2" s="105" t="s">
        <v>496</v>
      </c>
      <c r="D2" s="194"/>
      <c r="I2" s="175"/>
      <c r="J2" s="170"/>
      <c r="K2" s="170"/>
      <c r="L2" s="170"/>
      <c r="M2" s="170"/>
      <c r="N2" s="170"/>
      <c r="O2" s="170"/>
      <c r="P2" s="170"/>
    </row>
    <row r="3" spans="1:16" ht="13.5" x14ac:dyDescent="0.25">
      <c r="A3" s="7" t="s">
        <v>166</v>
      </c>
      <c r="B3" s="105" t="s">
        <v>182</v>
      </c>
      <c r="D3" s="194"/>
      <c r="G3" s="193"/>
      <c r="I3" s="193"/>
      <c r="J3" s="170"/>
      <c r="K3" s="170"/>
      <c r="L3" s="170"/>
      <c r="M3" s="170"/>
      <c r="N3" s="6"/>
      <c r="O3" s="170"/>
      <c r="P3" s="170"/>
    </row>
    <row r="4" spans="1:16" x14ac:dyDescent="0.2">
      <c r="A4" s="7" t="s">
        <v>112</v>
      </c>
      <c r="B4" s="106" t="s">
        <v>1308</v>
      </c>
      <c r="C4" s="106"/>
      <c r="I4" s="170"/>
      <c r="J4" s="170"/>
      <c r="K4" s="170"/>
      <c r="L4" s="170"/>
      <c r="M4" s="170"/>
      <c r="N4" s="170"/>
      <c r="O4" s="170"/>
      <c r="P4" s="170"/>
    </row>
    <row r="6" spans="1:16" x14ac:dyDescent="0.2">
      <c r="A6" s="89"/>
      <c r="B6" s="89"/>
      <c r="C6" s="89"/>
      <c r="D6" s="89"/>
      <c r="E6" s="89"/>
      <c r="F6" s="89"/>
      <c r="G6" s="89"/>
      <c r="H6" s="89"/>
    </row>
    <row r="8" spans="1:16" x14ac:dyDescent="0.2">
      <c r="A8" s="50" t="s">
        <v>134</v>
      </c>
      <c r="B8" s="51"/>
      <c r="C8" s="253"/>
      <c r="D8" s="253"/>
      <c r="E8" s="253"/>
      <c r="F8" s="253"/>
      <c r="G8" s="253"/>
      <c r="H8" s="254"/>
    </row>
    <row r="9" spans="1:16" x14ac:dyDescent="0.2">
      <c r="A9" s="3"/>
      <c r="B9" s="3"/>
      <c r="C9" s="3"/>
      <c r="D9" s="3"/>
      <c r="E9" s="3"/>
      <c r="F9" s="3"/>
      <c r="G9" s="3"/>
      <c r="H9" s="3"/>
      <c r="I9" s="3"/>
      <c r="J9" s="3"/>
      <c r="K9" s="3"/>
      <c r="L9" s="3"/>
      <c r="M9" s="3"/>
    </row>
    <row r="10" spans="1:16" x14ac:dyDescent="0.2">
      <c r="A10" s="3"/>
      <c r="B10" s="3" t="s">
        <v>115</v>
      </c>
      <c r="C10" s="3"/>
      <c r="D10" s="3"/>
      <c r="F10" s="3"/>
      <c r="G10" s="3"/>
      <c r="H10" s="3"/>
      <c r="I10" s="3"/>
      <c r="J10" s="3"/>
      <c r="K10" s="3"/>
      <c r="L10" s="3"/>
      <c r="M10" s="3"/>
    </row>
    <row r="11" spans="1:16" x14ac:dyDescent="0.2">
      <c r="A11" s="3"/>
      <c r="B11" s="3" t="s">
        <v>116</v>
      </c>
      <c r="C11" s="3"/>
      <c r="D11" s="3"/>
      <c r="F11" s="3"/>
      <c r="G11" s="3"/>
      <c r="H11" s="3"/>
      <c r="I11" s="3"/>
      <c r="J11" s="3"/>
      <c r="K11" s="3"/>
      <c r="L11" s="3"/>
      <c r="M11" s="3"/>
    </row>
    <row r="12" spans="1:16" x14ac:dyDescent="0.2">
      <c r="A12" s="3"/>
      <c r="B12" s="3"/>
      <c r="C12" s="3"/>
      <c r="D12" s="3"/>
      <c r="F12" s="3"/>
      <c r="G12" s="3"/>
      <c r="H12" s="3"/>
      <c r="I12" s="3"/>
      <c r="J12" s="3"/>
      <c r="K12" s="3"/>
      <c r="L12" s="3"/>
      <c r="M12" s="3"/>
    </row>
    <row r="13" spans="1:16" x14ac:dyDescent="0.2">
      <c r="A13" s="3"/>
      <c r="B13" s="3"/>
      <c r="C13" s="3"/>
      <c r="D13" s="3"/>
      <c r="F13" s="3"/>
      <c r="G13" s="3"/>
      <c r="H13" s="3"/>
      <c r="I13" s="3"/>
      <c r="J13" s="3"/>
      <c r="K13" s="3"/>
      <c r="L13" s="3"/>
      <c r="M13" s="3"/>
    </row>
    <row r="14" spans="1:16" x14ac:dyDescent="0.2">
      <c r="A14" s="3"/>
      <c r="B14" s="3" t="s">
        <v>117</v>
      </c>
      <c r="C14" s="3"/>
      <c r="D14" s="3"/>
      <c r="F14" s="3"/>
      <c r="G14" s="3"/>
      <c r="H14" s="3"/>
      <c r="I14" s="3"/>
      <c r="J14" s="3"/>
      <c r="K14" s="3"/>
      <c r="L14" s="3"/>
      <c r="M14" s="3"/>
    </row>
    <row r="15" spans="1:16" x14ac:dyDescent="0.2">
      <c r="A15" s="3"/>
      <c r="B15" s="3" t="s">
        <v>116</v>
      </c>
      <c r="C15" s="3"/>
      <c r="D15" s="3"/>
      <c r="F15" s="3"/>
      <c r="G15" s="3"/>
      <c r="H15" s="3"/>
      <c r="I15" s="3"/>
      <c r="J15" s="3"/>
      <c r="K15" s="3"/>
      <c r="L15" s="3"/>
      <c r="M15" s="3"/>
    </row>
    <row r="16" spans="1:16" x14ac:dyDescent="0.2">
      <c r="A16" s="3"/>
      <c r="B16" s="3"/>
      <c r="C16" s="3"/>
      <c r="D16" s="3"/>
      <c r="E16" s="3"/>
      <c r="F16" s="3"/>
      <c r="G16" s="3"/>
      <c r="H16" s="3"/>
      <c r="I16" s="3"/>
      <c r="J16" s="3"/>
      <c r="K16" s="3"/>
      <c r="L16" s="3"/>
      <c r="M16" s="3"/>
    </row>
    <row r="17" spans="1:13" x14ac:dyDescent="0.2">
      <c r="A17" s="3"/>
      <c r="B17" s="3"/>
      <c r="C17" s="3"/>
      <c r="D17" s="3"/>
      <c r="E17" s="3"/>
      <c r="F17" s="3"/>
      <c r="G17" s="3"/>
      <c r="H17" s="3"/>
      <c r="I17" s="3"/>
      <c r="J17" s="3"/>
      <c r="K17" s="3"/>
      <c r="L17" s="3"/>
      <c r="M17" s="3"/>
    </row>
    <row r="18" spans="1:13" x14ac:dyDescent="0.2">
      <c r="B18" s="3" t="s">
        <v>118</v>
      </c>
      <c r="C18" s="3"/>
      <c r="D18" s="3"/>
      <c r="E18" s="3"/>
      <c r="F18" s="3"/>
      <c r="G18" s="3"/>
      <c r="H18" s="3"/>
      <c r="I18" s="3"/>
      <c r="J18" s="3"/>
      <c r="K18" s="3"/>
      <c r="L18" s="3"/>
      <c r="M18" s="3"/>
    </row>
    <row r="19" spans="1:13" ht="6" customHeight="1" x14ac:dyDescent="0.2">
      <c r="B19" s="3"/>
      <c r="C19" s="3"/>
      <c r="D19" s="3"/>
      <c r="E19" s="3"/>
      <c r="F19" s="3"/>
      <c r="G19" s="3"/>
      <c r="H19" s="3"/>
      <c r="I19" s="3"/>
      <c r="J19" s="3"/>
      <c r="K19" s="3"/>
      <c r="L19" s="3"/>
      <c r="M19" s="3"/>
    </row>
    <row r="20" spans="1:13" x14ac:dyDescent="0.2">
      <c r="B20" s="48" t="s">
        <v>119</v>
      </c>
      <c r="C20" s="48"/>
      <c r="D20" s="3"/>
      <c r="E20" s="3"/>
      <c r="F20" s="3"/>
      <c r="G20" s="3"/>
      <c r="H20" s="3"/>
      <c r="I20" s="3"/>
      <c r="J20" s="3"/>
      <c r="K20" s="3"/>
      <c r="L20" s="3"/>
      <c r="M20" s="3"/>
    </row>
    <row r="21" spans="1:13" x14ac:dyDescent="0.2">
      <c r="B21" s="49" t="s">
        <v>97</v>
      </c>
      <c r="C21" s="49" t="s">
        <v>120</v>
      </c>
      <c r="D21" s="3"/>
      <c r="E21" s="3"/>
      <c r="F21" s="3"/>
      <c r="G21" s="3"/>
      <c r="H21" s="3"/>
      <c r="I21" s="3"/>
      <c r="J21" s="3"/>
      <c r="K21" s="3"/>
      <c r="L21" s="3"/>
      <c r="M21" s="3"/>
    </row>
    <row r="22" spans="1:13" x14ac:dyDescent="0.2">
      <c r="B22" s="47" t="str">
        <f>+B3</f>
        <v>A</v>
      </c>
      <c r="C22" s="63"/>
      <c r="D22" s="3"/>
      <c r="E22" s="3"/>
      <c r="F22" s="3"/>
      <c r="G22" s="3"/>
      <c r="H22" s="3"/>
      <c r="I22" s="3"/>
      <c r="J22" s="3"/>
      <c r="K22" s="3"/>
      <c r="L22" s="3"/>
      <c r="M22" s="3"/>
    </row>
    <row r="23" spans="1:13" x14ac:dyDescent="0.2">
      <c r="B23" s="6"/>
      <c r="C23" s="108"/>
      <c r="D23" s="3"/>
      <c r="E23" s="3"/>
      <c r="F23" s="3"/>
      <c r="G23" s="3"/>
      <c r="H23" s="3"/>
      <c r="I23" s="3"/>
      <c r="J23" s="3"/>
      <c r="K23" s="3"/>
      <c r="L23" s="3"/>
      <c r="M23" s="3"/>
    </row>
    <row r="24" spans="1:13" x14ac:dyDescent="0.2">
      <c r="A24" s="3"/>
      <c r="B24" s="3" t="s">
        <v>129</v>
      </c>
      <c r="C24" s="3"/>
      <c r="D24" s="3"/>
      <c r="F24" s="3"/>
      <c r="G24" s="3"/>
      <c r="H24" s="3"/>
      <c r="I24" s="3"/>
      <c r="J24" s="3"/>
      <c r="K24" s="3"/>
      <c r="L24" s="3"/>
      <c r="M24" s="3"/>
    </row>
    <row r="25" spans="1:13" x14ac:dyDescent="0.2">
      <c r="A25" s="3"/>
      <c r="B25" s="3" t="s">
        <v>116</v>
      </c>
      <c r="C25" s="3"/>
      <c r="D25" s="3"/>
      <c r="F25" s="3"/>
      <c r="G25" s="3"/>
      <c r="H25" s="3"/>
      <c r="I25" s="3"/>
      <c r="J25" s="3"/>
      <c r="K25" s="3"/>
      <c r="L25" s="3"/>
      <c r="M25" s="3"/>
    </row>
    <row r="26" spans="1:13" x14ac:dyDescent="0.2">
      <c r="A26" s="3"/>
      <c r="B26" s="3"/>
      <c r="C26" s="3"/>
      <c r="D26" s="3"/>
      <c r="E26" s="3"/>
      <c r="F26" s="3"/>
      <c r="G26" s="3"/>
      <c r="H26" s="3"/>
      <c r="I26" s="3"/>
      <c r="J26" s="3"/>
      <c r="K26" s="3"/>
      <c r="L26" s="3"/>
      <c r="M26" s="3"/>
    </row>
    <row r="27" spans="1:13" x14ac:dyDescent="0.2">
      <c r="A27" s="3"/>
      <c r="B27" s="3"/>
      <c r="C27" s="3"/>
      <c r="D27" s="3"/>
      <c r="E27" s="3"/>
      <c r="F27" s="3"/>
      <c r="G27" s="3"/>
      <c r="H27" s="3"/>
      <c r="I27" s="3"/>
      <c r="J27" s="3"/>
      <c r="K27" s="3"/>
      <c r="L27" s="3"/>
      <c r="M27" s="3"/>
    </row>
    <row r="28" spans="1:13" x14ac:dyDescent="0.2">
      <c r="A28" s="80" t="s">
        <v>157</v>
      </c>
      <c r="B28" s="3" t="s">
        <v>130</v>
      </c>
      <c r="C28" s="3"/>
      <c r="D28" s="3"/>
      <c r="E28" s="3"/>
      <c r="F28" s="3"/>
      <c r="G28" s="3"/>
      <c r="H28" s="3"/>
      <c r="I28" s="3"/>
      <c r="J28" s="3"/>
      <c r="K28" s="3"/>
      <c r="L28" s="3"/>
      <c r="M28" s="3"/>
    </row>
    <row r="29" spans="1:13" x14ac:dyDescent="0.2">
      <c r="A29" s="80"/>
      <c r="B29" s="3" t="s">
        <v>88</v>
      </c>
      <c r="C29" s="3"/>
      <c r="D29" s="3"/>
      <c r="E29" s="3"/>
      <c r="F29" s="3"/>
      <c r="G29" s="3"/>
      <c r="H29" s="3"/>
      <c r="I29" s="3"/>
      <c r="J29" s="3"/>
      <c r="K29" s="3"/>
      <c r="L29" s="3"/>
      <c r="M29" s="3"/>
    </row>
    <row r="30" spans="1:13" x14ac:dyDescent="0.2">
      <c r="A30" s="80"/>
      <c r="B30" s="3"/>
      <c r="C30" s="3"/>
      <c r="D30" s="3"/>
      <c r="E30" s="3"/>
      <c r="F30" s="3"/>
      <c r="G30" s="3"/>
      <c r="H30" s="3"/>
      <c r="I30" s="3"/>
      <c r="J30" s="3"/>
      <c r="K30" s="3"/>
      <c r="L30" s="3"/>
      <c r="M30" s="3"/>
    </row>
    <row r="31" spans="1:13" x14ac:dyDescent="0.2">
      <c r="A31" s="80" t="s">
        <v>158</v>
      </c>
      <c r="B31" s="3" t="s">
        <v>159</v>
      </c>
      <c r="C31" s="3"/>
      <c r="D31" s="3"/>
      <c r="E31" s="3"/>
      <c r="F31" s="3"/>
      <c r="G31" s="3"/>
      <c r="H31" s="3"/>
      <c r="I31" s="3"/>
      <c r="J31" s="3"/>
      <c r="K31" s="3"/>
      <c r="L31" s="3"/>
      <c r="M31" s="3"/>
    </row>
    <row r="32" spans="1:13" x14ac:dyDescent="0.2">
      <c r="A32" s="80"/>
      <c r="B32" s="3" t="s">
        <v>171</v>
      </c>
      <c r="C32" s="3"/>
      <c r="D32" s="3"/>
      <c r="E32" s="3"/>
      <c r="F32" s="3"/>
      <c r="G32" s="3"/>
      <c r="H32" s="3"/>
      <c r="I32" s="3"/>
      <c r="J32" s="3"/>
      <c r="K32" s="3"/>
      <c r="L32" s="3"/>
      <c r="M32" s="3"/>
    </row>
    <row r="33" spans="1:13" x14ac:dyDescent="0.2">
      <c r="B33" s="3"/>
      <c r="C33" s="3"/>
      <c r="D33" s="3"/>
      <c r="E33" s="3"/>
      <c r="F33" s="3"/>
      <c r="G33" s="3"/>
      <c r="H33" s="3"/>
      <c r="I33" s="3"/>
      <c r="J33" s="3"/>
      <c r="K33" s="3"/>
      <c r="L33" s="3"/>
      <c r="M33" s="3"/>
    </row>
    <row r="34" spans="1:13" x14ac:dyDescent="0.2">
      <c r="A34" s="80" t="s">
        <v>160</v>
      </c>
      <c r="B34" s="3" t="s">
        <v>135</v>
      </c>
      <c r="C34" s="3"/>
      <c r="D34" s="3"/>
      <c r="E34" s="3"/>
      <c r="F34" s="3"/>
      <c r="G34" s="3"/>
      <c r="H34" s="3"/>
      <c r="I34" s="3"/>
      <c r="J34" s="3"/>
      <c r="K34" s="3"/>
      <c r="L34" s="3"/>
      <c r="M34" s="3"/>
    </row>
    <row r="35" spans="1:13" x14ac:dyDescent="0.2">
      <c r="A35" s="80"/>
      <c r="B35" s="3" t="s">
        <v>172</v>
      </c>
      <c r="C35" s="3"/>
      <c r="D35" s="3"/>
      <c r="E35" s="3"/>
      <c r="F35" s="3"/>
      <c r="G35" s="3"/>
      <c r="H35" s="3"/>
      <c r="I35" s="3"/>
      <c r="J35" s="3"/>
      <c r="K35" s="3"/>
      <c r="L35" s="3"/>
      <c r="M35" s="3"/>
    </row>
    <row r="36" spans="1:13" x14ac:dyDescent="0.2">
      <c r="B36" s="3"/>
      <c r="C36" s="3"/>
      <c r="D36" s="3"/>
      <c r="E36" s="3"/>
      <c r="F36" s="3"/>
      <c r="G36" s="3"/>
      <c r="H36" s="3"/>
      <c r="I36" s="3"/>
      <c r="J36" s="3"/>
      <c r="K36" s="3"/>
      <c r="L36" s="3"/>
      <c r="M36" s="3"/>
    </row>
    <row r="37" spans="1:13" x14ac:dyDescent="0.2">
      <c r="A37" s="3"/>
      <c r="B37" s="102" t="s">
        <v>147</v>
      </c>
      <c r="C37" s="102" t="s">
        <v>161</v>
      </c>
      <c r="D37" s="255" t="s">
        <v>148</v>
      </c>
      <c r="E37" s="256"/>
      <c r="F37" s="102" t="s">
        <v>162</v>
      </c>
      <c r="G37" s="102" t="s">
        <v>163</v>
      </c>
      <c r="H37" s="102" t="s">
        <v>164</v>
      </c>
      <c r="I37" s="3"/>
      <c r="J37" s="3"/>
      <c r="K37" s="3"/>
      <c r="L37" s="3"/>
      <c r="M37" s="3"/>
    </row>
    <row r="38" spans="1:13" x14ac:dyDescent="0.2">
      <c r="B38" s="103">
        <v>1</v>
      </c>
      <c r="C38" s="123"/>
      <c r="D38" s="104" t="s">
        <v>149</v>
      </c>
      <c r="E38" s="101"/>
      <c r="F38" s="124" t="s">
        <v>165</v>
      </c>
      <c r="G38" s="124">
        <v>0</v>
      </c>
      <c r="H38" s="124"/>
      <c r="I38" s="3"/>
      <c r="J38" s="3"/>
      <c r="K38" s="3"/>
      <c r="L38" s="3"/>
      <c r="M38" s="3"/>
    </row>
    <row r="39" spans="1:13" x14ac:dyDescent="0.2">
      <c r="B39" s="103">
        <v>2</v>
      </c>
      <c r="C39" s="123"/>
      <c r="D39" s="104" t="s">
        <v>138</v>
      </c>
      <c r="E39" s="101"/>
      <c r="F39" s="124" t="s">
        <v>165</v>
      </c>
      <c r="G39" s="124">
        <v>0</v>
      </c>
      <c r="H39" s="124"/>
      <c r="I39" s="3"/>
      <c r="J39" s="3"/>
      <c r="K39" s="3"/>
      <c r="L39" s="3"/>
      <c r="M39" s="3"/>
    </row>
    <row r="40" spans="1:13" x14ac:dyDescent="0.2">
      <c r="B40" s="103">
        <v>3</v>
      </c>
      <c r="C40" s="123"/>
      <c r="D40" s="104" t="s">
        <v>89</v>
      </c>
      <c r="E40" s="101"/>
      <c r="F40" s="124" t="s">
        <v>165</v>
      </c>
      <c r="G40" s="124">
        <v>0</v>
      </c>
      <c r="H40" s="124"/>
      <c r="I40" s="3"/>
      <c r="J40" s="3"/>
      <c r="K40" s="3"/>
      <c r="L40" s="3"/>
      <c r="M40" s="3"/>
    </row>
    <row r="41" spans="1:13" x14ac:dyDescent="0.2">
      <c r="B41" s="103">
        <v>4</v>
      </c>
      <c r="C41" s="123"/>
      <c r="D41" s="104">
        <v>0</v>
      </c>
      <c r="E41" s="101"/>
      <c r="F41" s="124" t="s">
        <v>165</v>
      </c>
      <c r="G41" s="124">
        <v>0</v>
      </c>
      <c r="H41" s="124"/>
      <c r="I41" s="3"/>
      <c r="J41" s="3"/>
      <c r="K41" s="3"/>
      <c r="L41" s="3"/>
      <c r="M41" s="3"/>
    </row>
    <row r="42" spans="1:13" x14ac:dyDescent="0.2">
      <c r="B42" s="103">
        <v>5</v>
      </c>
      <c r="C42" s="123"/>
      <c r="D42" s="104">
        <v>0</v>
      </c>
      <c r="E42" s="101"/>
      <c r="F42" s="124" t="s">
        <v>165</v>
      </c>
      <c r="G42" s="124">
        <v>0</v>
      </c>
      <c r="H42" s="124"/>
      <c r="I42" s="3"/>
      <c r="J42" s="3"/>
      <c r="K42" s="3"/>
      <c r="L42" s="3"/>
      <c r="M42" s="3"/>
    </row>
    <row r="43" spans="1:13" x14ac:dyDescent="0.2">
      <c r="B43" s="103">
        <v>6</v>
      </c>
      <c r="C43" s="123"/>
      <c r="D43" s="104">
        <v>0</v>
      </c>
      <c r="E43" s="101"/>
      <c r="F43" s="124" t="s">
        <v>165</v>
      </c>
      <c r="G43" s="124">
        <v>0</v>
      </c>
      <c r="H43" s="124"/>
      <c r="I43" s="3"/>
      <c r="J43" s="3"/>
      <c r="K43" s="3"/>
      <c r="L43" s="3"/>
      <c r="M43" s="3"/>
    </row>
    <row r="44" spans="1:13" x14ac:dyDescent="0.2">
      <c r="B44" s="103">
        <v>7</v>
      </c>
      <c r="C44" s="123"/>
      <c r="D44" s="104">
        <v>0</v>
      </c>
      <c r="E44" s="101"/>
      <c r="F44" s="124" t="s">
        <v>165</v>
      </c>
      <c r="G44" s="124">
        <v>0</v>
      </c>
      <c r="H44" s="124"/>
      <c r="I44" s="3"/>
      <c r="J44" s="3"/>
      <c r="K44" s="3"/>
      <c r="L44" s="3"/>
      <c r="M44" s="3"/>
    </row>
    <row r="45" spans="1:13" x14ac:dyDescent="0.2">
      <c r="A45" s="3"/>
      <c r="B45" s="3"/>
      <c r="C45" s="3"/>
      <c r="D45" s="3"/>
      <c r="E45" s="3"/>
      <c r="F45" s="3"/>
      <c r="G45" s="3"/>
      <c r="H45" s="3"/>
      <c r="I45" s="3"/>
      <c r="J45" s="3"/>
      <c r="K45" s="3"/>
      <c r="L45" s="3"/>
      <c r="M45" s="3"/>
    </row>
    <row r="46" spans="1:13" x14ac:dyDescent="0.2">
      <c r="A46" s="3" t="s">
        <v>131</v>
      </c>
      <c r="B46" s="3"/>
      <c r="C46" s="3"/>
      <c r="D46" s="3"/>
      <c r="E46" s="3"/>
      <c r="F46" s="3"/>
      <c r="G46" s="3"/>
      <c r="H46" s="3"/>
      <c r="I46" s="3"/>
      <c r="J46" s="3"/>
      <c r="K46" s="3"/>
      <c r="L46" s="3"/>
      <c r="M46" s="3"/>
    </row>
    <row r="47" spans="1:13" x14ac:dyDescent="0.2">
      <c r="A47" s="3" t="s">
        <v>180</v>
      </c>
      <c r="B47" s="3"/>
      <c r="C47" s="3"/>
      <c r="D47" s="3"/>
      <c r="E47" s="3"/>
      <c r="F47" s="3"/>
      <c r="G47" s="3"/>
      <c r="H47" s="3"/>
      <c r="I47" s="3"/>
      <c r="J47" s="3"/>
      <c r="K47" s="3"/>
      <c r="L47" s="3"/>
      <c r="M47" s="3"/>
    </row>
    <row r="48" spans="1:13" x14ac:dyDescent="0.2">
      <c r="A48" s="3"/>
      <c r="B48" s="3"/>
      <c r="C48" s="3"/>
      <c r="D48" s="3"/>
      <c r="E48" s="3"/>
      <c r="F48" s="3"/>
      <c r="G48" s="3"/>
      <c r="H48" s="3"/>
      <c r="I48" s="3"/>
      <c r="J48" s="3"/>
      <c r="K48" s="3"/>
      <c r="L48" s="3"/>
      <c r="M48" s="3"/>
    </row>
    <row r="49" spans="1:13" x14ac:dyDescent="0.2">
      <c r="A49" s="3"/>
      <c r="B49" s="3" t="s">
        <v>132</v>
      </c>
      <c r="C49" s="3"/>
      <c r="D49" s="3"/>
      <c r="F49" s="3"/>
      <c r="G49" s="3"/>
      <c r="H49" s="3"/>
      <c r="I49" s="3"/>
      <c r="J49" s="3"/>
      <c r="K49" s="3"/>
      <c r="L49" s="3"/>
      <c r="M49" s="3"/>
    </row>
    <row r="50" spans="1:13" x14ac:dyDescent="0.2">
      <c r="A50" s="3"/>
      <c r="B50" s="3" t="s">
        <v>116</v>
      </c>
      <c r="C50" s="3"/>
      <c r="D50" s="3"/>
      <c r="F50" s="3"/>
      <c r="G50" s="3"/>
      <c r="H50" s="3"/>
      <c r="I50" s="3"/>
      <c r="J50" s="3"/>
      <c r="K50" s="3"/>
      <c r="L50" s="3"/>
      <c r="M50" s="3"/>
    </row>
    <row r="51" spans="1:13" x14ac:dyDescent="0.2">
      <c r="A51" s="3"/>
      <c r="B51" s="3"/>
      <c r="C51" s="3"/>
      <c r="D51" s="3"/>
      <c r="E51" s="3"/>
      <c r="F51" s="3"/>
      <c r="G51" s="3"/>
      <c r="H51" s="3"/>
      <c r="I51" s="3"/>
      <c r="J51" s="3"/>
      <c r="K51" s="3"/>
      <c r="L51" s="3"/>
      <c r="M51" s="3"/>
    </row>
    <row r="52" spans="1:13" x14ac:dyDescent="0.2">
      <c r="A52" s="3"/>
      <c r="B52" s="3"/>
      <c r="C52" s="3"/>
      <c r="D52" s="3"/>
      <c r="E52" s="3"/>
      <c r="F52" s="3"/>
      <c r="G52" s="3"/>
      <c r="H52" s="3"/>
      <c r="I52" s="3"/>
      <c r="J52" s="3"/>
      <c r="K52" s="3"/>
      <c r="L52" s="3"/>
      <c r="M52" s="3"/>
    </row>
    <row r="53" spans="1:13" x14ac:dyDescent="0.2">
      <c r="A53" s="3"/>
      <c r="B53" s="3" t="s">
        <v>133</v>
      </c>
      <c r="C53" s="3"/>
      <c r="D53" s="3"/>
      <c r="F53" s="3"/>
      <c r="G53" s="3"/>
      <c r="H53" s="3"/>
      <c r="I53" s="3"/>
      <c r="J53" s="3"/>
      <c r="K53" s="3"/>
      <c r="L53" s="3"/>
      <c r="M53" s="3"/>
    </row>
    <row r="54" spans="1:13" x14ac:dyDescent="0.2">
      <c r="A54" s="3"/>
      <c r="B54" s="3" t="s">
        <v>116</v>
      </c>
      <c r="C54" s="3"/>
      <c r="D54" s="3"/>
      <c r="F54" s="3"/>
      <c r="G54" s="3"/>
      <c r="H54" s="3"/>
      <c r="I54" s="3"/>
      <c r="J54" s="3"/>
      <c r="K54" s="3"/>
      <c r="L54" s="3"/>
      <c r="M54" s="3"/>
    </row>
    <row r="55" spans="1:13" x14ac:dyDescent="0.2">
      <c r="A55" s="3"/>
      <c r="B55" s="3"/>
      <c r="C55" s="3"/>
      <c r="D55" s="3"/>
      <c r="E55" s="3"/>
      <c r="F55" s="3"/>
      <c r="G55" s="3"/>
      <c r="H55" s="87" t="s">
        <v>179</v>
      </c>
      <c r="I55" s="3"/>
      <c r="J55" s="3"/>
      <c r="K55" s="3"/>
      <c r="L55" s="3"/>
      <c r="M55" s="3"/>
    </row>
    <row r="56" spans="1:13" x14ac:dyDescent="0.2">
      <c r="A56" s="3"/>
      <c r="B56" s="3"/>
      <c r="C56" s="3"/>
      <c r="D56" s="3"/>
      <c r="E56" s="3"/>
      <c r="F56" s="3"/>
      <c r="G56" s="3"/>
      <c r="H56" s="3"/>
      <c r="I56" s="3"/>
      <c r="J56" s="3"/>
      <c r="K56" s="3"/>
      <c r="L56" s="3"/>
      <c r="M56" s="3"/>
    </row>
    <row r="57" spans="1:13" x14ac:dyDescent="0.2">
      <c r="A57" s="3" t="s">
        <v>86</v>
      </c>
      <c r="B57" s="3"/>
      <c r="C57" s="3"/>
      <c r="D57" s="3"/>
      <c r="E57" s="3"/>
      <c r="F57" s="3"/>
      <c r="G57" s="3"/>
      <c r="H57" s="3"/>
      <c r="I57" s="3"/>
      <c r="J57" s="3"/>
      <c r="K57" s="3"/>
      <c r="L57" s="3"/>
      <c r="M57" s="3"/>
    </row>
    <row r="58" spans="1:13" x14ac:dyDescent="0.2">
      <c r="A58" s="3" t="s">
        <v>87</v>
      </c>
      <c r="B58" s="3"/>
      <c r="C58" s="3"/>
      <c r="D58" s="3"/>
      <c r="E58" s="3"/>
      <c r="F58" s="3"/>
      <c r="G58" s="3"/>
      <c r="H58" s="3"/>
      <c r="I58" s="3"/>
      <c r="J58" s="3"/>
      <c r="K58" s="3"/>
      <c r="L58" s="3"/>
      <c r="M58" s="3"/>
    </row>
    <row r="59" spans="1:13" x14ac:dyDescent="0.2">
      <c r="A59" s="3"/>
      <c r="B59" s="3"/>
      <c r="C59" s="3"/>
      <c r="D59" s="3"/>
      <c r="E59" s="3"/>
      <c r="F59" s="3"/>
      <c r="G59" s="3"/>
      <c r="H59" s="3"/>
      <c r="I59" s="3"/>
      <c r="J59" s="3"/>
      <c r="K59" s="3"/>
      <c r="L59" s="3"/>
      <c r="M59" s="3"/>
    </row>
    <row r="60" spans="1:13" x14ac:dyDescent="0.2">
      <c r="A60" s="89"/>
      <c r="B60" s="89"/>
      <c r="C60" s="89"/>
      <c r="D60" s="89"/>
      <c r="E60" s="89"/>
      <c r="F60" s="89"/>
      <c r="G60" s="89"/>
      <c r="H60" s="89"/>
    </row>
  </sheetData>
  <mergeCells count="2">
    <mergeCell ref="C8:H8"/>
    <mergeCell ref="D37:E37"/>
  </mergeCells>
  <phoneticPr fontId="0" type="noConversion"/>
  <pageMargins left="0.75" right="0.75" top="1" bottom="1" header="0.5" footer="0.5"/>
  <pageSetup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4102" r:id="rId4" name="Button 6">
              <controlPr defaultSize="0" print="0" autoFill="0" autoPict="0" macro="[0]!Module7.Index">
                <anchor moveWithCells="1" sizeWithCells="1">
                  <from>
                    <xdr:col>0</xdr:col>
                    <xdr:colOff>76200</xdr:colOff>
                    <xdr:row>9</xdr:row>
                    <xdr:rowOff>28575</xdr:rowOff>
                  </from>
                  <to>
                    <xdr:col>0</xdr:col>
                    <xdr:colOff>1038225</xdr:colOff>
                    <xdr:row>11</xdr:row>
                    <xdr:rowOff>133350</xdr:rowOff>
                  </to>
                </anchor>
              </controlPr>
            </control>
          </mc:Choice>
        </mc:AlternateContent>
        <mc:AlternateContent xmlns:mc="http://schemas.openxmlformats.org/markup-compatibility/2006">
          <mc:Choice Requires="x14">
            <control shapeId="4103" r:id="rId5" name="Button 7">
              <controlPr defaultSize="0" print="0" autoFill="0" autoPict="0" macro="[0]!Suggested_Price_List">
                <anchor moveWithCells="1" sizeWithCells="1">
                  <from>
                    <xdr:col>0</xdr:col>
                    <xdr:colOff>76200</xdr:colOff>
                    <xdr:row>13</xdr:row>
                    <xdr:rowOff>28575</xdr:rowOff>
                  </from>
                  <to>
                    <xdr:col>0</xdr:col>
                    <xdr:colOff>1038225</xdr:colOff>
                    <xdr:row>15</xdr:row>
                    <xdr:rowOff>133350</xdr:rowOff>
                  </to>
                </anchor>
              </controlPr>
            </control>
          </mc:Choice>
        </mc:AlternateContent>
        <mc:AlternateContent xmlns:mc="http://schemas.openxmlformats.org/markup-compatibility/2006">
          <mc:Choice Requires="x14">
            <control shapeId="4104" r:id="rId6" name="Button 8">
              <controlPr defaultSize="0" print="0" autoFill="0" autoPict="0" macro="[0]!Module7.Customer_Cost">
                <anchor moveWithCells="1" sizeWithCells="1">
                  <from>
                    <xdr:col>0</xdr:col>
                    <xdr:colOff>76200</xdr:colOff>
                    <xdr:row>23</xdr:row>
                    <xdr:rowOff>28575</xdr:rowOff>
                  </from>
                  <to>
                    <xdr:col>0</xdr:col>
                    <xdr:colOff>1038225</xdr:colOff>
                    <xdr:row>25</xdr:row>
                    <xdr:rowOff>133350</xdr:rowOff>
                  </to>
                </anchor>
              </controlPr>
            </control>
          </mc:Choice>
        </mc:AlternateContent>
        <mc:AlternateContent xmlns:mc="http://schemas.openxmlformats.org/markup-compatibility/2006">
          <mc:Choice Requires="x14">
            <control shapeId="4105" r:id="rId7" name="Button 9">
              <controlPr defaultSize="0" print="0" autoFill="0" autoPict="0" macro="[0]!Customer_Price_Calculation">
                <anchor moveWithCells="1" sizeWithCells="1">
                  <from>
                    <xdr:col>0</xdr:col>
                    <xdr:colOff>76200</xdr:colOff>
                    <xdr:row>48</xdr:row>
                    <xdr:rowOff>28575</xdr:rowOff>
                  </from>
                  <to>
                    <xdr:col>0</xdr:col>
                    <xdr:colOff>1038225</xdr:colOff>
                    <xdr:row>50</xdr:row>
                    <xdr:rowOff>133350</xdr:rowOff>
                  </to>
                </anchor>
              </controlPr>
            </control>
          </mc:Choice>
        </mc:AlternateContent>
        <mc:AlternateContent xmlns:mc="http://schemas.openxmlformats.org/markup-compatibility/2006">
          <mc:Choice Requires="x14">
            <control shapeId="4106" r:id="rId8" name="Button 10">
              <controlPr defaultSize="0" print="0" autoFill="0" autoPict="0" macro="[0]!Customer_Price_List">
                <anchor moveWithCells="1" sizeWithCells="1">
                  <from>
                    <xdr:col>0</xdr:col>
                    <xdr:colOff>76200</xdr:colOff>
                    <xdr:row>52</xdr:row>
                    <xdr:rowOff>28575</xdr:rowOff>
                  </from>
                  <to>
                    <xdr:col>0</xdr:col>
                    <xdr:colOff>1038225</xdr:colOff>
                    <xdr:row>54</xdr:row>
                    <xdr:rowOff>133350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4"/>
  <dimension ref="A3:S62"/>
  <sheetViews>
    <sheetView zoomScaleNormal="100" workbookViewId="0">
      <selection sqref="A1:K53"/>
    </sheetView>
  </sheetViews>
  <sheetFormatPr defaultColWidth="9.140625" defaultRowHeight="12.75" x14ac:dyDescent="0.2"/>
  <cols>
    <col min="1" max="1" width="4.85546875" style="10" customWidth="1"/>
    <col min="2" max="2" width="1" style="10" customWidth="1"/>
    <col min="3" max="3" width="21.140625" style="2" customWidth="1"/>
    <col min="4" max="4" width="1" style="2" customWidth="1"/>
    <col min="5" max="5" width="21.140625" style="2" customWidth="1"/>
    <col min="6" max="6" width="3.28515625" style="170" customWidth="1"/>
    <col min="7" max="7" width="4.85546875" style="10" customWidth="1"/>
    <col min="8" max="8" width="1" style="10" customWidth="1"/>
    <col min="9" max="9" width="21.140625" style="2" customWidth="1"/>
    <col min="10" max="10" width="1" style="2" customWidth="1"/>
    <col min="11" max="11" width="21.140625" style="2" customWidth="1"/>
    <col min="12" max="16384" width="9.140625" style="170"/>
  </cols>
  <sheetData>
    <row r="3" spans="1:19" ht="15.75" x14ac:dyDescent="0.2">
      <c r="A3" s="84"/>
      <c r="B3" s="84"/>
      <c r="C3" s="84"/>
      <c r="D3" s="84"/>
      <c r="E3" s="84"/>
      <c r="F3" s="259" t="str">
        <f>"File '"&amp;Instructions!B2&amp;"' - "&amp;Instructions!B1</f>
        <v>File 'L' - Lunada Bay Tile</v>
      </c>
      <c r="G3" s="259"/>
      <c r="H3" s="259"/>
      <c r="I3" s="259"/>
      <c r="J3" s="259"/>
      <c r="K3" s="259"/>
      <c r="Q3" s="11"/>
      <c r="R3" s="6"/>
      <c r="S3" s="36"/>
    </row>
    <row r="4" spans="1:19" ht="15.75" x14ac:dyDescent="0.2">
      <c r="A4" s="84"/>
      <c r="B4" s="84"/>
      <c r="C4" s="84"/>
      <c r="D4" s="84"/>
      <c r="Q4" s="11"/>
      <c r="R4" s="6"/>
      <c r="S4" s="36"/>
    </row>
    <row r="5" spans="1:19" ht="15.75" x14ac:dyDescent="0.2">
      <c r="A5" s="84"/>
      <c r="B5" s="84"/>
      <c r="C5" s="84"/>
      <c r="D5" s="84"/>
      <c r="E5" s="84"/>
      <c r="F5" s="84"/>
      <c r="G5" s="84"/>
      <c r="H5" s="84"/>
      <c r="I5" s="84"/>
      <c r="J5" s="84"/>
      <c r="K5" s="84"/>
      <c r="L5" s="3"/>
      <c r="M5" s="3"/>
      <c r="N5" s="3"/>
      <c r="O5" s="3"/>
      <c r="P5" s="4"/>
      <c r="Q5" s="11"/>
      <c r="R5" s="6"/>
      <c r="S5" s="36"/>
    </row>
    <row r="6" spans="1:19" ht="15.75" x14ac:dyDescent="0.2">
      <c r="A6" s="257" t="str">
        <f>"Price List Index - "&amp;Instructions!B4</f>
        <v>Price List Index - 6/1/25 (Updated)</v>
      </c>
      <c r="B6" s="257"/>
      <c r="C6" s="257"/>
      <c r="D6" s="257"/>
      <c r="E6" s="257"/>
      <c r="F6" s="257"/>
      <c r="G6" s="257"/>
      <c r="H6" s="257"/>
      <c r="I6" s="257"/>
      <c r="J6" s="257"/>
      <c r="K6" s="257"/>
      <c r="L6" s="3"/>
      <c r="M6" s="3"/>
      <c r="N6" s="3"/>
      <c r="O6" s="3"/>
      <c r="P6" s="4"/>
      <c r="Q6" s="11"/>
      <c r="R6" s="6"/>
      <c r="S6" s="36"/>
    </row>
    <row r="7" spans="1:19" ht="6" customHeight="1" x14ac:dyDescent="0.2">
      <c r="A7" s="84"/>
      <c r="B7" s="84"/>
      <c r="C7" s="84"/>
      <c r="D7" s="84"/>
      <c r="E7" s="84"/>
      <c r="F7" s="84"/>
      <c r="G7" s="84"/>
      <c r="H7" s="84"/>
      <c r="I7" s="84"/>
      <c r="J7" s="84"/>
      <c r="K7" s="84"/>
      <c r="L7" s="3"/>
      <c r="M7" s="3"/>
      <c r="N7" s="3"/>
      <c r="O7" s="3"/>
      <c r="P7" s="4"/>
      <c r="Q7" s="11"/>
      <c r="R7" s="6"/>
      <c r="S7" s="36"/>
    </row>
    <row r="8" spans="1:19" ht="3" customHeight="1" x14ac:dyDescent="0.2">
      <c r="A8" s="85"/>
      <c r="B8" s="85"/>
      <c r="C8" s="85"/>
      <c r="D8" s="85"/>
      <c r="E8" s="85"/>
      <c r="F8" s="85"/>
      <c r="G8" s="85"/>
      <c r="H8" s="85"/>
      <c r="I8" s="85"/>
      <c r="J8" s="85"/>
      <c r="K8" s="85"/>
    </row>
    <row r="9" spans="1:19" ht="3" customHeight="1" x14ac:dyDescent="0.2">
      <c r="A9" s="86"/>
      <c r="B9" s="86"/>
      <c r="C9" s="86"/>
      <c r="D9" s="86"/>
      <c r="E9" s="86"/>
      <c r="F9" s="86"/>
      <c r="G9" s="86"/>
      <c r="H9" s="86"/>
      <c r="I9" s="86"/>
      <c r="J9" s="86"/>
      <c r="K9" s="86"/>
    </row>
    <row r="10" spans="1:19" x14ac:dyDescent="0.2">
      <c r="F10" s="207"/>
      <c r="G10" s="1"/>
    </row>
    <row r="11" spans="1:19" x14ac:dyDescent="0.2">
      <c r="A11" s="82" t="s">
        <v>90</v>
      </c>
      <c r="B11" s="81"/>
      <c r="C11" s="82" t="s">
        <v>142</v>
      </c>
      <c r="D11" s="81"/>
      <c r="E11" s="82" t="s">
        <v>143</v>
      </c>
      <c r="F11" s="207"/>
      <c r="G11" s="82" t="s">
        <v>90</v>
      </c>
      <c r="H11" s="81"/>
      <c r="I11" s="82" t="s">
        <v>142</v>
      </c>
      <c r="J11" s="81"/>
      <c r="K11" s="82" t="s">
        <v>143</v>
      </c>
    </row>
    <row r="12" spans="1:19" s="204" customFormat="1" ht="15" customHeight="1" x14ac:dyDescent="0.2">
      <c r="A12" s="174"/>
      <c r="B12" s="80"/>
      <c r="C12" s="11" t="s">
        <v>25</v>
      </c>
      <c r="D12" s="3"/>
      <c r="E12" s="3"/>
      <c r="F12" s="208"/>
      <c r="G12" s="174"/>
      <c r="H12" s="80"/>
      <c r="I12" s="11" t="s">
        <v>1102</v>
      </c>
      <c r="J12" s="3"/>
      <c r="K12" s="3"/>
    </row>
    <row r="13" spans="1:19" s="204" customFormat="1" ht="15" customHeight="1" x14ac:dyDescent="0.2">
      <c r="A13" s="94" t="s">
        <v>109</v>
      </c>
      <c r="B13" s="80"/>
      <c r="C13" s="181" t="s">
        <v>1259</v>
      </c>
      <c r="D13" s="181"/>
      <c r="E13" s="181" t="s">
        <v>506</v>
      </c>
      <c r="F13" s="208"/>
      <c r="G13" s="6">
        <v>6</v>
      </c>
      <c r="H13" s="80"/>
      <c r="I13" s="3" t="s">
        <v>777</v>
      </c>
      <c r="J13" s="3"/>
      <c r="K13" s="3" t="s">
        <v>1248</v>
      </c>
    </row>
    <row r="14" spans="1:19" s="204" customFormat="1" ht="15" customHeight="1" x14ac:dyDescent="0.2">
      <c r="A14" s="6">
        <v>1</v>
      </c>
      <c r="B14" s="80"/>
      <c r="C14" s="3" t="s">
        <v>6</v>
      </c>
      <c r="D14" s="3"/>
      <c r="E14" s="3" t="s">
        <v>506</v>
      </c>
      <c r="F14" s="208"/>
      <c r="G14" s="209">
        <v>6</v>
      </c>
      <c r="H14" s="80"/>
      <c r="I14" s="3" t="s">
        <v>1247</v>
      </c>
      <c r="J14" s="3"/>
      <c r="K14" s="3" t="s">
        <v>1248</v>
      </c>
    </row>
    <row r="15" spans="1:19" s="204" customFormat="1" ht="15" customHeight="1" x14ac:dyDescent="0.2">
      <c r="A15" s="209">
        <v>1</v>
      </c>
      <c r="B15" s="80"/>
      <c r="C15" s="3" t="s">
        <v>774</v>
      </c>
      <c r="D15" s="3"/>
      <c r="E15" s="3" t="s">
        <v>506</v>
      </c>
      <c r="F15" s="208"/>
      <c r="G15" s="209">
        <v>6</v>
      </c>
      <c r="H15" s="80"/>
      <c r="I15" s="3" t="s">
        <v>1030</v>
      </c>
      <c r="J15" s="3"/>
      <c r="K15" s="3" t="s">
        <v>43</v>
      </c>
    </row>
    <row r="16" spans="1:19" s="204" customFormat="1" ht="15" customHeight="1" x14ac:dyDescent="0.2">
      <c r="A16" s="233">
        <v>2</v>
      </c>
      <c r="B16" s="80"/>
      <c r="C16" s="3" t="s">
        <v>1035</v>
      </c>
      <c r="D16" s="3"/>
      <c r="E16" s="3" t="s">
        <v>506</v>
      </c>
      <c r="F16" s="208"/>
      <c r="G16" s="209" t="s">
        <v>1249</v>
      </c>
      <c r="H16" s="80"/>
      <c r="I16" s="3" t="s">
        <v>611</v>
      </c>
      <c r="J16" s="3"/>
      <c r="K16" s="3" t="s">
        <v>43</v>
      </c>
      <c r="M16" s="3"/>
    </row>
    <row r="17" spans="1:14" s="204" customFormat="1" ht="15" customHeight="1" x14ac:dyDescent="0.2">
      <c r="A17" s="94">
        <v>2</v>
      </c>
      <c r="B17" s="232"/>
      <c r="C17" s="3" t="s">
        <v>1203</v>
      </c>
      <c r="D17" s="3"/>
      <c r="E17" s="3" t="s">
        <v>506</v>
      </c>
      <c r="F17" s="208"/>
      <c r="G17" s="209">
        <v>7</v>
      </c>
      <c r="H17" s="80"/>
      <c r="I17" s="3" t="s">
        <v>518</v>
      </c>
      <c r="J17" s="3"/>
      <c r="K17" s="3" t="s">
        <v>43</v>
      </c>
    </row>
    <row r="18" spans="1:14" s="204" customFormat="1" ht="15" customHeight="1" x14ac:dyDescent="0.2">
      <c r="A18" s="94">
        <v>2</v>
      </c>
      <c r="B18" s="80"/>
      <c r="C18" s="3" t="s">
        <v>1049</v>
      </c>
      <c r="D18" s="3"/>
      <c r="E18" s="3" t="s">
        <v>506</v>
      </c>
      <c r="F18" s="208"/>
      <c r="G18" s="209">
        <v>7</v>
      </c>
      <c r="H18" s="80"/>
      <c r="I18" s="3" t="s">
        <v>778</v>
      </c>
      <c r="J18" s="3"/>
      <c r="K18" s="3" t="s">
        <v>659</v>
      </c>
    </row>
    <row r="19" spans="1:14" s="204" customFormat="1" ht="15" customHeight="1" x14ac:dyDescent="0.2">
      <c r="A19" s="94">
        <v>2</v>
      </c>
      <c r="B19" s="80"/>
      <c r="C19" s="3" t="s">
        <v>776</v>
      </c>
      <c r="D19" s="3"/>
      <c r="E19" s="3" t="s">
        <v>506</v>
      </c>
      <c r="F19" s="208"/>
      <c r="G19" s="209">
        <v>8</v>
      </c>
      <c r="H19" s="208"/>
      <c r="I19" s="3" t="s">
        <v>254</v>
      </c>
      <c r="J19" s="208"/>
      <c r="K19" s="3" t="s">
        <v>43</v>
      </c>
    </row>
    <row r="20" spans="1:14" s="204" customFormat="1" ht="15" customHeight="1" x14ac:dyDescent="0.2">
      <c r="A20" s="233" t="s">
        <v>1302</v>
      </c>
      <c r="B20" s="80"/>
      <c r="C20" s="181" t="s">
        <v>1274</v>
      </c>
      <c r="D20" s="181"/>
      <c r="E20" s="181" t="s">
        <v>506</v>
      </c>
      <c r="F20" s="208"/>
      <c r="G20" s="209">
        <v>8</v>
      </c>
      <c r="H20" s="80"/>
      <c r="I20" s="3" t="s">
        <v>675</v>
      </c>
      <c r="J20" s="3"/>
      <c r="K20" s="3" t="s">
        <v>43</v>
      </c>
    </row>
    <row r="21" spans="1:14" s="204" customFormat="1" ht="15" customHeight="1" x14ac:dyDescent="0.2">
      <c r="A21" s="233">
        <v>3</v>
      </c>
      <c r="B21" s="80"/>
      <c r="C21" s="3" t="s">
        <v>505</v>
      </c>
      <c r="D21" s="3"/>
      <c r="E21" s="3" t="s">
        <v>506</v>
      </c>
      <c r="F21" s="208"/>
      <c r="G21" s="6">
        <v>9</v>
      </c>
      <c r="H21" s="80"/>
      <c r="I21" s="3" t="s">
        <v>62</v>
      </c>
      <c r="J21" s="3"/>
      <c r="K21" s="3" t="s">
        <v>299</v>
      </c>
    </row>
    <row r="22" spans="1:14" s="204" customFormat="1" ht="15" customHeight="1" x14ac:dyDescent="0.2">
      <c r="A22" s="233">
        <v>3</v>
      </c>
      <c r="B22" s="80"/>
      <c r="C22" s="3" t="s">
        <v>653</v>
      </c>
      <c r="D22" s="3"/>
      <c r="E22" s="3" t="s">
        <v>506</v>
      </c>
      <c r="F22" s="208"/>
      <c r="G22" s="209">
        <v>9</v>
      </c>
      <c r="H22" s="80"/>
      <c r="I22" s="3" t="s">
        <v>702</v>
      </c>
      <c r="J22" s="3"/>
      <c r="K22" s="3" t="s">
        <v>659</v>
      </c>
    </row>
    <row r="23" spans="1:14" s="204" customFormat="1" ht="15" customHeight="1" x14ac:dyDescent="0.2">
      <c r="A23" s="94">
        <v>3</v>
      </c>
      <c r="B23" s="80"/>
      <c r="C23" s="3" t="s">
        <v>660</v>
      </c>
      <c r="D23" s="3"/>
      <c r="E23" s="3" t="s">
        <v>506</v>
      </c>
      <c r="F23" s="208"/>
      <c r="G23" s="6">
        <v>9</v>
      </c>
      <c r="H23" s="80"/>
      <c r="I23" s="3" t="s">
        <v>489</v>
      </c>
      <c r="J23" s="3"/>
      <c r="K23" s="3" t="s">
        <v>1090</v>
      </c>
    </row>
    <row r="24" spans="1:14" s="204" customFormat="1" ht="15" customHeight="1" x14ac:dyDescent="0.2">
      <c r="A24" s="94"/>
      <c r="B24" s="80"/>
      <c r="C24" s="3" t="s">
        <v>26</v>
      </c>
      <c r="D24" s="3"/>
      <c r="E24" s="3"/>
      <c r="F24" s="208"/>
      <c r="G24" s="209" t="s">
        <v>1305</v>
      </c>
      <c r="H24" s="80"/>
      <c r="I24" s="3" t="s">
        <v>63</v>
      </c>
      <c r="J24" s="3"/>
      <c r="K24" s="3" t="s">
        <v>43</v>
      </c>
    </row>
    <row r="25" spans="1:14" s="204" customFormat="1" ht="15" customHeight="1" x14ac:dyDescent="0.2">
      <c r="A25" s="233" t="s">
        <v>1209</v>
      </c>
      <c r="B25" s="80"/>
      <c r="C25" s="3" t="s">
        <v>210</v>
      </c>
      <c r="D25" s="3"/>
      <c r="E25" s="3" t="s">
        <v>43</v>
      </c>
      <c r="F25" s="208"/>
      <c r="G25" s="209"/>
      <c r="H25" s="80"/>
      <c r="I25" s="11" t="s">
        <v>1103</v>
      </c>
      <c r="J25" s="3"/>
      <c r="K25" s="3"/>
      <c r="N25" s="170"/>
    </row>
    <row r="26" spans="1:14" s="204" customFormat="1" ht="15" customHeight="1" x14ac:dyDescent="0.2">
      <c r="A26" s="233">
        <v>5</v>
      </c>
      <c r="B26" s="80"/>
      <c r="C26" s="3" t="s">
        <v>930</v>
      </c>
      <c r="D26" s="3"/>
      <c r="E26" s="3" t="s">
        <v>43</v>
      </c>
      <c r="F26" s="208"/>
      <c r="G26" s="6">
        <v>11</v>
      </c>
      <c r="H26" s="80"/>
      <c r="I26" s="3" t="s">
        <v>1104</v>
      </c>
      <c r="J26" s="3"/>
      <c r="K26" s="3" t="s">
        <v>1140</v>
      </c>
      <c r="N26" s="170"/>
    </row>
    <row r="27" spans="1:14" s="204" customFormat="1" ht="15" customHeight="1" x14ac:dyDescent="0.2">
      <c r="A27" s="6">
        <v>5</v>
      </c>
      <c r="B27" s="80"/>
      <c r="C27" s="3" t="s">
        <v>42</v>
      </c>
      <c r="D27" s="3"/>
      <c r="E27" s="3" t="s">
        <v>43</v>
      </c>
      <c r="F27" s="208"/>
      <c r="G27" s="209"/>
      <c r="H27" s="80"/>
      <c r="I27" s="3"/>
      <c r="J27" s="3"/>
      <c r="K27" s="3"/>
      <c r="N27" s="170"/>
    </row>
    <row r="28" spans="1:14" s="204" customFormat="1" ht="15" customHeight="1" x14ac:dyDescent="0.2">
      <c r="A28" s="209"/>
      <c r="B28" s="208"/>
      <c r="C28" s="3"/>
      <c r="D28" s="208"/>
      <c r="E28" s="3"/>
      <c r="F28" s="208"/>
      <c r="G28" s="209"/>
      <c r="H28" s="80"/>
      <c r="I28" s="3"/>
      <c r="J28" s="3"/>
      <c r="K28" s="3"/>
      <c r="N28" s="170"/>
    </row>
    <row r="29" spans="1:14" s="204" customFormat="1" ht="15" customHeight="1" x14ac:dyDescent="0.2">
      <c r="A29" s="6"/>
      <c r="B29" s="208"/>
      <c r="C29" s="3"/>
      <c r="D29" s="208"/>
      <c r="E29" s="3"/>
      <c r="F29" s="208"/>
      <c r="G29" s="174"/>
      <c r="H29" s="80"/>
      <c r="I29" s="3"/>
      <c r="J29" s="3"/>
      <c r="K29" s="3"/>
      <c r="N29" s="170"/>
    </row>
    <row r="30" spans="1:14" s="204" customFormat="1" ht="15" customHeight="1" x14ac:dyDescent="0.2">
      <c r="A30" s="174"/>
      <c r="B30" s="80"/>
      <c r="C30" s="3"/>
      <c r="D30" s="3"/>
      <c r="E30" s="3"/>
      <c r="F30" s="208"/>
      <c r="G30" s="174"/>
      <c r="H30" s="80"/>
      <c r="I30" s="3"/>
      <c r="J30" s="3"/>
      <c r="K30" s="3"/>
      <c r="N30" s="170"/>
    </row>
    <row r="31" spans="1:14" s="204" customFormat="1" ht="15" customHeight="1" x14ac:dyDescent="0.2">
      <c r="A31" s="174"/>
      <c r="B31" s="80"/>
      <c r="C31" s="3"/>
      <c r="D31" s="3"/>
      <c r="E31" s="3"/>
      <c r="F31" s="208"/>
      <c r="G31" s="174"/>
      <c r="H31" s="80"/>
      <c r="I31" s="3"/>
      <c r="J31" s="3"/>
      <c r="K31" s="3"/>
      <c r="N31" s="170"/>
    </row>
    <row r="32" spans="1:14" s="204" customFormat="1" ht="15" customHeight="1" x14ac:dyDescent="0.2">
      <c r="A32" s="174"/>
      <c r="B32" s="80"/>
      <c r="C32" s="3"/>
      <c r="D32" s="3"/>
      <c r="E32" s="3"/>
      <c r="F32" s="208"/>
      <c r="G32" s="174"/>
      <c r="H32" s="80"/>
      <c r="I32" s="11"/>
      <c r="J32" s="3"/>
      <c r="K32" s="3"/>
      <c r="N32" s="170"/>
    </row>
    <row r="33" spans="1:14" s="204" customFormat="1" ht="15" customHeight="1" x14ac:dyDescent="0.2">
      <c r="A33" s="174"/>
      <c r="B33" s="80"/>
      <c r="C33" s="3"/>
      <c r="D33" s="3"/>
      <c r="E33" s="3"/>
      <c r="F33" s="208"/>
      <c r="G33" s="174"/>
      <c r="H33" s="80"/>
      <c r="I33" s="3"/>
      <c r="J33" s="3"/>
      <c r="K33" s="3"/>
      <c r="N33" s="170"/>
    </row>
    <row r="34" spans="1:14" s="204" customFormat="1" ht="15" customHeight="1" x14ac:dyDescent="0.2">
      <c r="A34" s="174"/>
      <c r="B34" s="80"/>
      <c r="C34" s="3"/>
      <c r="D34" s="3"/>
      <c r="E34" s="3"/>
      <c r="F34" s="208"/>
      <c r="G34" s="174"/>
      <c r="H34" s="80"/>
      <c r="I34" s="3"/>
      <c r="J34" s="3"/>
      <c r="K34" s="3"/>
    </row>
    <row r="35" spans="1:14" s="204" customFormat="1" ht="15" customHeight="1" x14ac:dyDescent="0.2">
      <c r="A35" s="208"/>
      <c r="B35" s="208"/>
      <c r="C35" s="208"/>
      <c r="D35" s="208"/>
      <c r="E35" s="208"/>
      <c r="F35" s="208"/>
      <c r="G35" s="208"/>
      <c r="H35" s="208"/>
      <c r="I35" s="208"/>
      <c r="J35" s="208"/>
      <c r="K35" s="208"/>
    </row>
    <row r="36" spans="1:14" s="204" customFormat="1" ht="15" customHeight="1" x14ac:dyDescent="0.2">
      <c r="A36" s="174"/>
      <c r="B36" s="80"/>
      <c r="C36" s="3"/>
      <c r="D36" s="3"/>
      <c r="E36" s="3"/>
      <c r="F36" s="208"/>
      <c r="G36" s="208"/>
      <c r="H36" s="208"/>
      <c r="I36" s="208"/>
      <c r="J36" s="208"/>
      <c r="K36" s="208"/>
    </row>
    <row r="37" spans="1:14" s="204" customFormat="1" ht="15" customHeight="1" x14ac:dyDescent="0.2">
      <c r="A37" s="174"/>
      <c r="B37" s="80"/>
      <c r="C37" s="3"/>
      <c r="D37" s="3"/>
      <c r="E37" s="30"/>
      <c r="G37" s="174"/>
      <c r="H37" s="80"/>
      <c r="I37" s="3"/>
      <c r="J37" s="3"/>
      <c r="K37" s="3"/>
    </row>
    <row r="38" spans="1:14" s="204" customFormat="1" ht="15" customHeight="1" x14ac:dyDescent="0.2">
      <c r="A38" s="174"/>
      <c r="B38" s="80"/>
      <c r="C38" s="3"/>
      <c r="D38" s="3"/>
      <c r="E38" s="3"/>
      <c r="G38" s="174"/>
      <c r="H38" s="83"/>
      <c r="I38" s="3"/>
      <c r="J38" s="3"/>
      <c r="K38" s="3"/>
    </row>
    <row r="39" spans="1:14" s="204" customFormat="1" ht="15" customHeight="1" x14ac:dyDescent="0.2">
      <c r="G39" s="174"/>
      <c r="H39" s="83"/>
      <c r="I39" s="3"/>
      <c r="J39" s="3"/>
      <c r="K39" s="3"/>
    </row>
    <row r="40" spans="1:14" s="204" customFormat="1" ht="15" customHeight="1" x14ac:dyDescent="0.2">
      <c r="G40" s="174"/>
      <c r="H40" s="83"/>
      <c r="I40" s="3"/>
      <c r="J40" s="3"/>
      <c r="K40" s="3"/>
    </row>
    <row r="41" spans="1:14" s="204" customFormat="1" ht="15" customHeight="1" x14ac:dyDescent="0.2">
      <c r="A41" s="174"/>
      <c r="B41" s="80"/>
      <c r="C41" s="3"/>
      <c r="D41" s="3"/>
      <c r="E41" s="3"/>
      <c r="G41" s="174"/>
      <c r="H41" s="80"/>
      <c r="I41" s="3"/>
      <c r="J41" s="3"/>
      <c r="K41" s="3"/>
    </row>
    <row r="42" spans="1:14" s="204" customFormat="1" ht="15" customHeight="1" x14ac:dyDescent="0.2">
      <c r="A42" s="174"/>
      <c r="B42" s="80"/>
      <c r="C42" s="3"/>
      <c r="D42" s="3"/>
      <c r="E42" s="3"/>
      <c r="G42" s="174"/>
      <c r="H42" s="83"/>
      <c r="I42" s="3"/>
      <c r="J42" s="3"/>
      <c r="K42" s="3"/>
    </row>
    <row r="43" spans="1:14" s="204" customFormat="1" ht="15" customHeight="1" x14ac:dyDescent="0.2">
      <c r="G43" s="174"/>
      <c r="H43" s="83"/>
      <c r="I43" s="3"/>
      <c r="J43" s="3"/>
      <c r="K43" s="3"/>
    </row>
    <row r="44" spans="1:14" s="204" customFormat="1" ht="15" customHeight="1" x14ac:dyDescent="0.2">
      <c r="G44" s="174"/>
      <c r="H44" s="83"/>
      <c r="I44" s="3"/>
      <c r="J44" s="3"/>
      <c r="K44" s="3"/>
    </row>
    <row r="45" spans="1:14" s="204" customFormat="1" ht="15" customHeight="1" x14ac:dyDescent="0.2">
      <c r="G45" s="174"/>
      <c r="H45" s="83"/>
      <c r="I45" s="3"/>
      <c r="J45" s="3"/>
      <c r="K45" s="3"/>
    </row>
    <row r="46" spans="1:14" s="204" customFormat="1" ht="15" customHeight="1" x14ac:dyDescent="0.2">
      <c r="A46" s="174"/>
      <c r="B46" s="80"/>
      <c r="C46" s="3"/>
      <c r="D46" s="3"/>
      <c r="E46" s="3"/>
      <c r="G46" s="174"/>
      <c r="H46" s="80"/>
      <c r="I46" s="3"/>
      <c r="J46" s="3"/>
      <c r="K46" s="3"/>
    </row>
    <row r="47" spans="1:14" s="204" customFormat="1" ht="15" customHeight="1" x14ac:dyDescent="0.2">
      <c r="A47" s="174"/>
      <c r="B47" s="80"/>
      <c r="C47" s="3"/>
      <c r="D47" s="3"/>
      <c r="E47" s="3"/>
      <c r="G47" s="174"/>
      <c r="H47" s="80"/>
      <c r="I47" s="3"/>
      <c r="J47" s="3"/>
      <c r="K47" s="3"/>
    </row>
    <row r="48" spans="1:14" s="204" customFormat="1" ht="15" customHeight="1" x14ac:dyDescent="0.2">
      <c r="A48" s="174"/>
      <c r="B48" s="80"/>
      <c r="C48" s="3"/>
      <c r="D48" s="3"/>
      <c r="E48" s="3"/>
      <c r="G48" s="174"/>
      <c r="H48" s="80"/>
      <c r="I48" s="3"/>
      <c r="J48" s="3"/>
      <c r="K48" s="3"/>
    </row>
    <row r="49" spans="1:14" s="204" customFormat="1" ht="15" customHeight="1" x14ac:dyDescent="0.2">
      <c r="A49" s="206"/>
      <c r="G49" s="93"/>
      <c r="H49" s="80"/>
      <c r="I49" s="3"/>
      <c r="J49" s="3"/>
      <c r="K49" s="3"/>
    </row>
    <row r="50" spans="1:14" s="204" customFormat="1" ht="3.95" customHeight="1" x14ac:dyDescent="0.2">
      <c r="A50" s="260"/>
      <c r="B50" s="260"/>
      <c r="C50" s="260"/>
      <c r="D50" s="260"/>
      <c r="E50" s="260"/>
      <c r="F50" s="260"/>
      <c r="G50" s="260"/>
      <c r="H50" s="260"/>
      <c r="I50" s="260"/>
      <c r="J50" s="260"/>
      <c r="K50" s="260"/>
    </row>
    <row r="51" spans="1:14" s="204" customFormat="1" ht="12.75" customHeight="1" x14ac:dyDescent="0.2">
      <c r="A51" s="258" t="s">
        <v>898</v>
      </c>
      <c r="B51" s="258"/>
      <c r="C51" s="258"/>
      <c r="D51" s="258"/>
      <c r="E51" s="258"/>
      <c r="F51" s="258"/>
      <c r="G51" s="258"/>
      <c r="H51" s="258"/>
      <c r="I51" s="258"/>
      <c r="J51" s="258"/>
      <c r="K51" s="258"/>
    </row>
    <row r="52" spans="1:14" s="204" customFormat="1" ht="3.95" customHeight="1" x14ac:dyDescent="0.2">
      <c r="A52" s="6"/>
      <c r="B52" s="6"/>
      <c r="C52" s="6"/>
      <c r="D52" s="6"/>
      <c r="E52" s="6"/>
      <c r="F52" s="206"/>
      <c r="G52" s="206"/>
      <c r="H52" s="206"/>
      <c r="I52" s="206"/>
      <c r="J52" s="206"/>
      <c r="K52" s="206"/>
    </row>
    <row r="53" spans="1:14" s="204" customFormat="1" ht="36.75" customHeight="1" x14ac:dyDescent="0.2">
      <c r="A53" s="258" t="s">
        <v>113</v>
      </c>
      <c r="B53" s="258"/>
      <c r="C53" s="258"/>
      <c r="D53" s="258"/>
      <c r="E53" s="258"/>
      <c r="F53" s="258"/>
      <c r="G53" s="258"/>
      <c r="H53" s="258"/>
      <c r="I53" s="258"/>
      <c r="J53" s="258"/>
      <c r="K53" s="258"/>
    </row>
    <row r="54" spans="1:14" x14ac:dyDescent="0.2">
      <c r="A54" s="31"/>
      <c r="B54" s="31"/>
      <c r="C54" s="31"/>
      <c r="D54" s="31"/>
      <c r="E54" s="31"/>
      <c r="F54" s="31"/>
      <c r="G54" s="31"/>
      <c r="H54" s="31"/>
      <c r="I54" s="31"/>
      <c r="J54" s="31"/>
      <c r="K54" s="31"/>
      <c r="N54" s="204"/>
    </row>
    <row r="55" spans="1:14" x14ac:dyDescent="0.2">
      <c r="N55" s="204"/>
    </row>
    <row r="56" spans="1:14" x14ac:dyDescent="0.2">
      <c r="N56" s="204"/>
    </row>
    <row r="57" spans="1:14" x14ac:dyDescent="0.2">
      <c r="N57" s="204"/>
    </row>
    <row r="58" spans="1:14" x14ac:dyDescent="0.2">
      <c r="N58" s="204"/>
    </row>
    <row r="59" spans="1:14" x14ac:dyDescent="0.2">
      <c r="N59" s="204"/>
    </row>
    <row r="60" spans="1:14" x14ac:dyDescent="0.2">
      <c r="N60" s="204"/>
    </row>
    <row r="61" spans="1:14" x14ac:dyDescent="0.2">
      <c r="N61" s="204"/>
    </row>
    <row r="62" spans="1:14" x14ac:dyDescent="0.2">
      <c r="N62" s="204"/>
    </row>
  </sheetData>
  <mergeCells count="5">
    <mergeCell ref="A6:K6"/>
    <mergeCell ref="A51:K51"/>
    <mergeCell ref="A53:K53"/>
    <mergeCell ref="F3:K3"/>
    <mergeCell ref="A50:K50"/>
  </mergeCells>
  <phoneticPr fontId="0" type="noConversion"/>
  <printOptions horizontalCentered="1"/>
  <pageMargins left="0.35" right="0.15" top="0.35" bottom="0.35" header="0.5" footer="0.5"/>
  <pageSetup orientation="portrait" r:id="rId1"/>
  <headerFooter alignWithMargins="0"/>
  <ignoredErrors>
    <ignoredError sqref="A42 A13" numberStoredAsText="1"/>
  </ignoredError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1"/>
  <dimension ref="A1:AP1227"/>
  <sheetViews>
    <sheetView tabSelected="1" zoomScale="130" zoomScaleNormal="130" workbookViewId="0">
      <pane xSplit="14" ySplit="19" topLeftCell="O20" activePane="bottomRight" state="frozen"/>
      <selection pane="topRight" activeCell="O1" sqref="O1"/>
      <selection pane="bottomLeft" activeCell="A20" sqref="A20"/>
      <selection pane="bottomRight" activeCell="O20" sqref="O20"/>
    </sheetView>
  </sheetViews>
  <sheetFormatPr defaultColWidth="9.140625" defaultRowHeight="11.25" x14ac:dyDescent="0.2"/>
  <cols>
    <col min="1" max="1" width="1.28515625" style="2" customWidth="1"/>
    <col min="2" max="2" width="10.7109375" style="2" customWidth="1"/>
    <col min="3" max="3" width="3.140625" style="2" customWidth="1"/>
    <col min="4" max="4" width="5.140625" style="2" customWidth="1"/>
    <col min="5" max="5" width="9.42578125" style="2" customWidth="1"/>
    <col min="6" max="6" width="0.7109375" style="2" customWidth="1"/>
    <col min="7" max="7" width="4.85546875" style="2" customWidth="1"/>
    <col min="8" max="8" width="1.140625" style="2" customWidth="1"/>
    <col min="9" max="15" width="4.85546875" style="2" customWidth="1"/>
    <col min="16" max="16" width="4.85546875" style="8" customWidth="1"/>
    <col min="17" max="17" width="4.5703125" style="1" customWidth="1"/>
    <col min="18" max="18" width="3" style="2" customWidth="1"/>
    <col min="19" max="19" width="6.7109375" style="22" customWidth="1"/>
    <col min="20" max="20" width="3.7109375" style="2" customWidth="1"/>
    <col min="21" max="21" width="4" style="9" customWidth="1"/>
    <col min="22" max="22" width="2.140625" style="91" customWidth="1"/>
    <col min="23" max="23" width="3.85546875" style="57" customWidth="1"/>
    <col min="24" max="24" width="6.7109375" style="16" customWidth="1"/>
    <col min="25" max="25" width="1" style="91" customWidth="1"/>
    <col min="26" max="26" width="3.7109375" style="42" customWidth="1"/>
    <col min="27" max="27" width="6.7109375" style="42" customWidth="1"/>
    <col min="28" max="28" width="5.140625" style="61" customWidth="1"/>
    <col min="29" max="29" width="6.7109375" style="18" customWidth="1"/>
    <col min="30" max="30" width="5.140625" style="16" customWidth="1"/>
    <col min="31" max="31" width="4.5703125" style="67" customWidth="1"/>
    <col min="32" max="32" width="4.140625" style="67" customWidth="1"/>
    <col min="33" max="33" width="6.7109375" style="18" customWidth="1"/>
    <col min="34" max="34" width="1" style="91" customWidth="1"/>
    <col min="35" max="35" width="4.28515625" style="128" customWidth="1"/>
    <col min="36" max="39" width="6.7109375" style="18" customWidth="1"/>
    <col min="40" max="40" width="1" style="2" customWidth="1"/>
    <col min="41" max="41" width="2" style="2" customWidth="1"/>
    <col min="42" max="16384" width="9.140625" style="2"/>
  </cols>
  <sheetData>
    <row r="1" spans="2:41" s="3" customFormat="1" ht="9.9499999999999993" hidden="1" customHeight="1" x14ac:dyDescent="0.2">
      <c r="B1" s="114" t="s">
        <v>149</v>
      </c>
      <c r="D1" s="40"/>
      <c r="E1" s="75" t="s">
        <v>105</v>
      </c>
      <c r="F1" s="75"/>
      <c r="G1" s="30" t="s">
        <v>141</v>
      </c>
      <c r="H1" s="30"/>
      <c r="I1" s="30"/>
      <c r="J1" s="30"/>
      <c r="K1" s="30"/>
      <c r="L1" s="30"/>
      <c r="M1" s="30"/>
      <c r="N1" s="30"/>
      <c r="P1" s="75" t="s">
        <v>106</v>
      </c>
      <c r="Q1" s="90"/>
      <c r="R1" s="29"/>
      <c r="S1" s="39">
        <f>IF(Suggested="Yes",AA1,AG1)</f>
        <v>0.05</v>
      </c>
      <c r="T1" s="37" t="s">
        <v>140</v>
      </c>
      <c r="U1" s="5" t="str">
        <f>+Instructions!$B$3</f>
        <v>A</v>
      </c>
      <c r="V1" s="52"/>
      <c r="W1" s="56">
        <f>+Instructions!$C$22</f>
        <v>0</v>
      </c>
      <c r="X1" s="17">
        <f t="shared" ref="X1:X7" si="0">ROUND($AA1*(1-W1)+0.004999,2)</f>
        <v>0.05</v>
      </c>
      <c r="Y1" s="52"/>
      <c r="Z1" s="6" t="s">
        <v>1306</v>
      </c>
      <c r="AA1" s="39">
        <v>0.05</v>
      </c>
      <c r="AB1" s="60">
        <f t="shared" ref="AB1:AC7" si="1">+W1</f>
        <v>0</v>
      </c>
      <c r="AC1" s="17">
        <f t="shared" si="1"/>
        <v>0.05</v>
      </c>
      <c r="AD1" s="12">
        <f t="shared" ref="AD1:AD7" si="2">(AG1-AC1)/AG1</f>
        <v>0</v>
      </c>
      <c r="AE1" s="122"/>
      <c r="AF1" s="129">
        <v>1</v>
      </c>
      <c r="AG1" s="38">
        <f t="shared" ref="AG1:AG7" si="3">SUM(AJ1:AL1)+AE1</f>
        <v>0.05</v>
      </c>
      <c r="AH1" s="52"/>
      <c r="AJ1" s="17">
        <f t="shared" ref="AJ1:AJ7" si="4">ROUND(AC1/(1-VLOOKUP(AF1,Group,2,FALSE)),2)</f>
        <v>0.05</v>
      </c>
      <c r="AK1" s="17">
        <f t="shared" ref="AK1:AK7" si="5">IF(VLOOKUP(AF1,Group,5,FALSE)="YES",VLOOKUP(ROUND(ROUND(AJ1,1)-AJ1,2),Round,2,FALSE)+VLOOKUP(AF1,Group,6,FALSE),0)</f>
        <v>0</v>
      </c>
      <c r="AL1" s="17">
        <f t="shared" ref="AL1:AL7" si="6">IF(VLOOKUP(AF1,Group,7,FALSE)="",0,ROUND(AJ1-0.04999,1)-AJ1+AM1)</f>
        <v>0</v>
      </c>
      <c r="AM1" s="17" t="str">
        <f t="shared" ref="AM1:AM7" si="7">IF(VLOOKUP(AF1,Group,7,FALSE)="","",VLOOKUP(AF1,Group,7,FALSE))</f>
        <v/>
      </c>
      <c r="AO1" s="31" t="s">
        <v>153</v>
      </c>
    </row>
    <row r="2" spans="2:41" s="3" customFormat="1" ht="9.9499999999999993" hidden="1" customHeight="1" x14ac:dyDescent="0.2">
      <c r="B2" s="115" t="s">
        <v>138</v>
      </c>
      <c r="D2" s="40"/>
      <c r="E2" s="75" t="s">
        <v>105</v>
      </c>
      <c r="F2" s="75"/>
      <c r="G2" s="30" t="s">
        <v>107</v>
      </c>
      <c r="H2" s="30"/>
      <c r="I2" s="30" t="s">
        <v>108</v>
      </c>
      <c r="J2" s="30"/>
      <c r="K2" s="30"/>
      <c r="L2" s="30"/>
      <c r="M2" s="30"/>
      <c r="N2" s="30"/>
      <c r="P2" s="75"/>
      <c r="Q2" s="90"/>
      <c r="R2" s="29"/>
      <c r="S2" s="39">
        <f>IF(Suggested="Yes",AA2,AG2)</f>
        <v>0.05</v>
      </c>
      <c r="T2" s="37" t="s">
        <v>139</v>
      </c>
      <c r="U2" s="5" t="str">
        <f>+Instructions!$B$3</f>
        <v>A</v>
      </c>
      <c r="V2" s="52"/>
      <c r="W2" s="56">
        <f>+Instructions!$C$22</f>
        <v>0</v>
      </c>
      <c r="X2" s="39">
        <f t="shared" si="0"/>
        <v>0.05</v>
      </c>
      <c r="Y2" s="52"/>
      <c r="Z2" s="6" t="s">
        <v>1306</v>
      </c>
      <c r="AA2" s="39">
        <v>0.05</v>
      </c>
      <c r="AB2" s="60">
        <f t="shared" si="1"/>
        <v>0</v>
      </c>
      <c r="AC2" s="39">
        <f t="shared" si="1"/>
        <v>0.05</v>
      </c>
      <c r="AD2" s="60">
        <f t="shared" si="2"/>
        <v>0</v>
      </c>
      <c r="AE2" s="122"/>
      <c r="AF2" s="131">
        <v>2</v>
      </c>
      <c r="AG2" s="44">
        <f t="shared" si="3"/>
        <v>0.05</v>
      </c>
      <c r="AH2" s="52"/>
      <c r="AJ2" s="17">
        <f t="shared" si="4"/>
        <v>0.05</v>
      </c>
      <c r="AK2" s="17">
        <f t="shared" si="5"/>
        <v>0</v>
      </c>
      <c r="AL2" s="17">
        <f t="shared" si="6"/>
        <v>0</v>
      </c>
      <c r="AM2" s="17" t="str">
        <f t="shared" si="7"/>
        <v/>
      </c>
      <c r="AO2" s="31" t="s">
        <v>153</v>
      </c>
    </row>
    <row r="3" spans="2:41" s="3" customFormat="1" ht="9.9499999999999993" hidden="1" customHeight="1" x14ac:dyDescent="0.2">
      <c r="B3" s="113" t="s">
        <v>89</v>
      </c>
      <c r="D3" s="40"/>
      <c r="E3" s="75" t="s">
        <v>105</v>
      </c>
      <c r="F3" s="75"/>
      <c r="G3" s="30" t="s">
        <v>107</v>
      </c>
      <c r="H3" s="30"/>
      <c r="I3" s="30" t="s">
        <v>108</v>
      </c>
      <c r="J3" s="30"/>
      <c r="K3" s="30"/>
      <c r="L3" s="30"/>
      <c r="M3" s="30" t="s">
        <v>31</v>
      </c>
      <c r="N3" s="30"/>
      <c r="P3" s="75"/>
      <c r="Q3" s="90"/>
      <c r="R3" s="29"/>
      <c r="S3" s="39">
        <f>IF(Suggested="Yes",AA3,AG3)</f>
        <v>0.05</v>
      </c>
      <c r="T3" s="197" t="s">
        <v>139</v>
      </c>
      <c r="U3" s="5" t="str">
        <f>+Instructions!$B$3</f>
        <v>A</v>
      </c>
      <c r="V3" s="52"/>
      <c r="W3" s="56">
        <f>+Instructions!$C$22</f>
        <v>0</v>
      </c>
      <c r="X3" s="17">
        <f t="shared" si="0"/>
        <v>0.05</v>
      </c>
      <c r="Y3" s="52"/>
      <c r="Z3" s="6" t="s">
        <v>1306</v>
      </c>
      <c r="AA3" s="39">
        <v>0.05</v>
      </c>
      <c r="AB3" s="60">
        <f t="shared" si="1"/>
        <v>0</v>
      </c>
      <c r="AC3" s="17">
        <f t="shared" si="1"/>
        <v>0.05</v>
      </c>
      <c r="AD3" s="12">
        <f t="shared" si="2"/>
        <v>0</v>
      </c>
      <c r="AE3" s="122"/>
      <c r="AF3" s="130">
        <v>3</v>
      </c>
      <c r="AG3" s="53">
        <f t="shared" si="3"/>
        <v>0.05</v>
      </c>
      <c r="AH3" s="52"/>
      <c r="AJ3" s="17">
        <f t="shared" si="4"/>
        <v>0.05</v>
      </c>
      <c r="AK3" s="17">
        <f t="shared" si="5"/>
        <v>0</v>
      </c>
      <c r="AL3" s="17">
        <f t="shared" si="6"/>
        <v>0</v>
      </c>
      <c r="AM3" s="17" t="str">
        <f t="shared" si="7"/>
        <v/>
      </c>
      <c r="AO3" s="31" t="s">
        <v>153</v>
      </c>
    </row>
    <row r="4" spans="2:41" s="3" customFormat="1" ht="9.9499999999999993" hidden="1" customHeight="1" x14ac:dyDescent="0.2">
      <c r="B4" s="116">
        <v>0</v>
      </c>
      <c r="D4" s="40"/>
      <c r="E4" s="75" t="s">
        <v>105</v>
      </c>
      <c r="F4" s="75"/>
      <c r="G4" s="30" t="s">
        <v>107</v>
      </c>
      <c r="H4" s="30"/>
      <c r="I4" s="30" t="s">
        <v>108</v>
      </c>
      <c r="J4" s="30"/>
      <c r="K4" s="30"/>
      <c r="L4" s="30"/>
      <c r="M4" s="30"/>
      <c r="N4" s="30"/>
      <c r="P4" s="75"/>
      <c r="Q4" s="90"/>
      <c r="R4" s="29"/>
      <c r="S4" s="39">
        <f>IF(Suggested="Yes",'Price List'!AA4,'Price List'!AG4)</f>
        <v>0</v>
      </c>
      <c r="T4" s="37" t="s">
        <v>139</v>
      </c>
      <c r="U4" s="5" t="str">
        <f>+Instructions!$B$3</f>
        <v>A</v>
      </c>
      <c r="V4" s="52"/>
      <c r="W4" s="56">
        <f>+Instructions!$C$22</f>
        <v>0</v>
      </c>
      <c r="X4" s="17">
        <f t="shared" si="0"/>
        <v>0</v>
      </c>
      <c r="Y4" s="52"/>
      <c r="Z4" s="6" t="s">
        <v>1306</v>
      </c>
      <c r="AA4" s="39">
        <v>0</v>
      </c>
      <c r="AB4" s="60">
        <f t="shared" si="1"/>
        <v>0</v>
      </c>
      <c r="AC4" s="17">
        <f t="shared" si="1"/>
        <v>0</v>
      </c>
      <c r="AD4" s="12" t="e">
        <f t="shared" si="2"/>
        <v>#DIV/0!</v>
      </c>
      <c r="AE4" s="122"/>
      <c r="AF4" s="132">
        <v>4</v>
      </c>
      <c r="AG4" s="109">
        <f t="shared" si="3"/>
        <v>0</v>
      </c>
      <c r="AH4" s="52"/>
      <c r="AJ4" s="17">
        <f t="shared" si="4"/>
        <v>0</v>
      </c>
      <c r="AK4" s="17">
        <f t="shared" si="5"/>
        <v>0</v>
      </c>
      <c r="AL4" s="17">
        <f t="shared" si="6"/>
        <v>0</v>
      </c>
      <c r="AM4" s="17" t="str">
        <f t="shared" si="7"/>
        <v/>
      </c>
      <c r="AO4" s="100" t="s">
        <v>153</v>
      </c>
    </row>
    <row r="5" spans="2:41" s="3" customFormat="1" ht="9.9499999999999993" hidden="1" customHeight="1" x14ac:dyDescent="0.2">
      <c r="B5" s="117">
        <v>0</v>
      </c>
      <c r="D5" s="40"/>
      <c r="E5" s="75" t="s">
        <v>105</v>
      </c>
      <c r="F5" s="75"/>
      <c r="G5" s="30" t="s">
        <v>107</v>
      </c>
      <c r="H5" s="30"/>
      <c r="I5" s="30" t="s">
        <v>108</v>
      </c>
      <c r="J5" s="30"/>
      <c r="K5" s="30"/>
      <c r="L5" s="30"/>
      <c r="M5" s="30"/>
      <c r="N5" s="30"/>
      <c r="P5" s="75"/>
      <c r="Q5" s="90"/>
      <c r="R5" s="29"/>
      <c r="S5" s="39">
        <f>IF(Suggested="Yes",'Price List'!AA5,'Price List'!AG5)</f>
        <v>0</v>
      </c>
      <c r="T5" s="37" t="s">
        <v>139</v>
      </c>
      <c r="U5" s="5" t="str">
        <f>+Instructions!$B$3</f>
        <v>A</v>
      </c>
      <c r="V5" s="52"/>
      <c r="W5" s="56">
        <f>+Instructions!$C$22</f>
        <v>0</v>
      </c>
      <c r="X5" s="17">
        <f t="shared" si="0"/>
        <v>0</v>
      </c>
      <c r="Y5" s="52"/>
      <c r="Z5" s="6" t="s">
        <v>1306</v>
      </c>
      <c r="AA5" s="39">
        <v>0</v>
      </c>
      <c r="AB5" s="60">
        <f t="shared" si="1"/>
        <v>0</v>
      </c>
      <c r="AC5" s="17">
        <f t="shared" si="1"/>
        <v>0</v>
      </c>
      <c r="AD5" s="12" t="e">
        <f t="shared" si="2"/>
        <v>#DIV/0!</v>
      </c>
      <c r="AE5" s="122"/>
      <c r="AF5" s="133">
        <v>5</v>
      </c>
      <c r="AG5" s="110">
        <f t="shared" si="3"/>
        <v>0</v>
      </c>
      <c r="AH5" s="52"/>
      <c r="AJ5" s="17">
        <f t="shared" si="4"/>
        <v>0</v>
      </c>
      <c r="AK5" s="17">
        <f t="shared" si="5"/>
        <v>0</v>
      </c>
      <c r="AL5" s="17">
        <f t="shared" si="6"/>
        <v>0</v>
      </c>
      <c r="AM5" s="17" t="str">
        <f t="shared" si="7"/>
        <v/>
      </c>
      <c r="AO5" s="100" t="s">
        <v>153</v>
      </c>
    </row>
    <row r="6" spans="2:41" s="3" customFormat="1" ht="9.9499999999999993" hidden="1" customHeight="1" x14ac:dyDescent="0.2">
      <c r="B6" s="118">
        <v>0</v>
      </c>
      <c r="D6" s="40"/>
      <c r="E6" s="75" t="s">
        <v>105</v>
      </c>
      <c r="F6" s="75"/>
      <c r="G6" s="30" t="s">
        <v>107</v>
      </c>
      <c r="H6" s="30"/>
      <c r="I6" s="30" t="s">
        <v>108</v>
      </c>
      <c r="J6" s="30"/>
      <c r="K6" s="30"/>
      <c r="L6" s="30"/>
      <c r="M6" s="30"/>
      <c r="N6" s="30"/>
      <c r="P6" s="75"/>
      <c r="Q6" s="90"/>
      <c r="R6" s="29"/>
      <c r="S6" s="39">
        <f>IF(Suggested="Yes",'Price List'!AA6,'Price List'!AG6)</f>
        <v>0</v>
      </c>
      <c r="T6" s="37" t="s">
        <v>139</v>
      </c>
      <c r="U6" s="5" t="str">
        <f>+Instructions!$B$3</f>
        <v>A</v>
      </c>
      <c r="V6" s="52"/>
      <c r="W6" s="56">
        <f>+Instructions!$C$22</f>
        <v>0</v>
      </c>
      <c r="X6" s="17">
        <f t="shared" si="0"/>
        <v>0</v>
      </c>
      <c r="Y6" s="52"/>
      <c r="Z6" s="6" t="s">
        <v>1306</v>
      </c>
      <c r="AA6" s="39">
        <v>0</v>
      </c>
      <c r="AB6" s="60">
        <f t="shared" si="1"/>
        <v>0</v>
      </c>
      <c r="AC6" s="17">
        <f t="shared" si="1"/>
        <v>0</v>
      </c>
      <c r="AD6" s="12" t="e">
        <f t="shared" si="2"/>
        <v>#DIV/0!</v>
      </c>
      <c r="AE6" s="122"/>
      <c r="AF6" s="134">
        <v>6</v>
      </c>
      <c r="AG6" s="111">
        <f t="shared" si="3"/>
        <v>0</v>
      </c>
      <c r="AH6" s="52"/>
      <c r="AJ6" s="17">
        <f t="shared" si="4"/>
        <v>0</v>
      </c>
      <c r="AK6" s="17">
        <f t="shared" si="5"/>
        <v>0</v>
      </c>
      <c r="AL6" s="17">
        <f t="shared" si="6"/>
        <v>0</v>
      </c>
      <c r="AM6" s="17" t="str">
        <f t="shared" si="7"/>
        <v/>
      </c>
      <c r="AO6" s="100" t="s">
        <v>153</v>
      </c>
    </row>
    <row r="7" spans="2:41" s="3" customFormat="1" ht="9.9499999999999993" hidden="1" customHeight="1" x14ac:dyDescent="0.2">
      <c r="B7" s="119">
        <v>0</v>
      </c>
      <c r="D7" s="40"/>
      <c r="E7" s="75" t="s">
        <v>105</v>
      </c>
      <c r="F7" s="75"/>
      <c r="G7" s="30" t="s">
        <v>107</v>
      </c>
      <c r="H7" s="30"/>
      <c r="I7" s="30" t="s">
        <v>108</v>
      </c>
      <c r="J7" s="30"/>
      <c r="K7" s="30"/>
      <c r="L7" s="30"/>
      <c r="M7" s="30"/>
      <c r="N7" s="30"/>
      <c r="P7" s="75"/>
      <c r="Q7" s="90"/>
      <c r="R7" s="29"/>
      <c r="S7" s="39">
        <f>IF(Suggested="Yes",'Price List'!AA7,'Price List'!AG7)</f>
        <v>0</v>
      </c>
      <c r="T7" s="37" t="s">
        <v>139</v>
      </c>
      <c r="U7" s="5" t="str">
        <f>+Instructions!$B$3</f>
        <v>A</v>
      </c>
      <c r="V7" s="52"/>
      <c r="W7" s="56">
        <f>+Instructions!$C$22</f>
        <v>0</v>
      </c>
      <c r="X7" s="17">
        <f t="shared" si="0"/>
        <v>0</v>
      </c>
      <c r="Y7" s="52"/>
      <c r="Z7" s="6" t="s">
        <v>1306</v>
      </c>
      <c r="AA7" s="39">
        <v>0</v>
      </c>
      <c r="AB7" s="60">
        <f t="shared" si="1"/>
        <v>0</v>
      </c>
      <c r="AC7" s="17">
        <f t="shared" si="1"/>
        <v>0</v>
      </c>
      <c r="AD7" s="12" t="e">
        <f t="shared" si="2"/>
        <v>#DIV/0!</v>
      </c>
      <c r="AE7" s="122"/>
      <c r="AF7" s="135">
        <v>7</v>
      </c>
      <c r="AG7" s="112">
        <f t="shared" si="3"/>
        <v>0</v>
      </c>
      <c r="AH7" s="52"/>
      <c r="AJ7" s="17">
        <f t="shared" si="4"/>
        <v>0</v>
      </c>
      <c r="AK7" s="17">
        <f t="shared" si="5"/>
        <v>0</v>
      </c>
      <c r="AL7" s="17">
        <f t="shared" si="6"/>
        <v>0</v>
      </c>
      <c r="AM7" s="17" t="str">
        <f t="shared" si="7"/>
        <v/>
      </c>
      <c r="AO7" s="100" t="s">
        <v>153</v>
      </c>
    </row>
    <row r="8" spans="2:41" s="3" customFormat="1" ht="9.9499999999999993" hidden="1" customHeight="1" x14ac:dyDescent="0.2">
      <c r="B8" s="120" t="s">
        <v>151</v>
      </c>
      <c r="D8" s="40"/>
      <c r="E8" s="75"/>
      <c r="F8" s="75"/>
      <c r="G8" s="30"/>
      <c r="H8" s="30"/>
      <c r="I8" s="30"/>
      <c r="J8" s="30"/>
      <c r="K8" s="30"/>
      <c r="L8" s="30"/>
      <c r="M8" s="30"/>
      <c r="N8" s="30"/>
      <c r="P8" s="75"/>
      <c r="Q8" s="90" t="s">
        <v>95</v>
      </c>
      <c r="R8" s="29" t="s">
        <v>145</v>
      </c>
      <c r="S8" s="39">
        <v>1000</v>
      </c>
      <c r="T8" s="37" t="s">
        <v>152</v>
      </c>
      <c r="U8" s="37"/>
      <c r="V8" s="52"/>
      <c r="W8" s="56">
        <v>0.1</v>
      </c>
      <c r="X8" s="39">
        <v>1000</v>
      </c>
      <c r="Y8" s="52"/>
      <c r="Z8" s="39" t="s">
        <v>152</v>
      </c>
      <c r="AA8" s="39">
        <v>1000</v>
      </c>
      <c r="AB8" s="60">
        <v>0.1</v>
      </c>
      <c r="AC8" s="39">
        <v>1000</v>
      </c>
      <c r="AD8" s="60">
        <v>0.1</v>
      </c>
      <c r="AE8" s="76">
        <v>10</v>
      </c>
      <c r="AF8" s="76"/>
      <c r="AG8" s="39">
        <v>1000</v>
      </c>
      <c r="AH8" s="52"/>
      <c r="AI8" s="126"/>
      <c r="AJ8" s="39"/>
      <c r="AK8" s="39"/>
      <c r="AL8" s="39"/>
      <c r="AM8" s="39"/>
      <c r="AO8" s="31" t="s">
        <v>153</v>
      </c>
    </row>
    <row r="9" spans="2:41" s="3" customFormat="1" ht="12.75" hidden="1" x14ac:dyDescent="0.2">
      <c r="C9" s="32"/>
      <c r="D9" s="32"/>
      <c r="E9" s="32"/>
      <c r="F9" s="32"/>
      <c r="G9" s="32"/>
      <c r="H9" s="32"/>
      <c r="I9" s="32"/>
      <c r="J9" s="32"/>
      <c r="K9" s="32"/>
      <c r="L9" s="32"/>
      <c r="M9" s="32"/>
      <c r="N9" s="32"/>
      <c r="O9" s="32"/>
      <c r="P9" s="13"/>
      <c r="Q9" s="33"/>
      <c r="R9" s="32"/>
      <c r="S9" s="34"/>
      <c r="T9" s="32"/>
      <c r="U9" s="43"/>
      <c r="V9" s="52"/>
      <c r="W9" s="92"/>
      <c r="X9" s="46"/>
      <c r="Y9" s="52"/>
      <c r="Z9" s="44"/>
      <c r="AA9" s="44"/>
      <c r="AB9" s="45"/>
      <c r="AC9" s="44"/>
      <c r="AD9" s="46"/>
      <c r="AE9" s="62"/>
      <c r="AF9" s="62"/>
      <c r="AG9" s="44"/>
      <c r="AH9" s="52"/>
      <c r="AI9" s="127"/>
      <c r="AJ9" s="44"/>
      <c r="AK9" s="44"/>
      <c r="AL9" s="44"/>
      <c r="AM9" s="44"/>
      <c r="AN9" s="32"/>
      <c r="AO9" s="31" t="s">
        <v>153</v>
      </c>
    </row>
    <row r="10" spans="2:41" s="3" customFormat="1" ht="9.9499999999999993" hidden="1" customHeight="1" x14ac:dyDescent="0.2">
      <c r="I10" s="6"/>
      <c r="J10" s="6"/>
      <c r="K10" s="6"/>
      <c r="L10" s="6"/>
      <c r="M10" s="6"/>
      <c r="N10" s="6"/>
      <c r="O10" s="267" t="s">
        <v>104</v>
      </c>
      <c r="P10" s="268"/>
      <c r="Q10" s="268"/>
      <c r="R10" s="268"/>
      <c r="S10" s="268"/>
      <c r="T10" s="269"/>
      <c r="U10" s="19"/>
      <c r="V10" s="52"/>
      <c r="W10" s="262" t="s">
        <v>136</v>
      </c>
      <c r="X10" s="262"/>
      <c r="Y10" s="52"/>
      <c r="Z10" s="263" t="s">
        <v>137</v>
      </c>
      <c r="AA10" s="263"/>
      <c r="AB10" s="263"/>
      <c r="AC10" s="263"/>
      <c r="AD10" s="263"/>
      <c r="AE10" s="263"/>
      <c r="AF10" s="263"/>
      <c r="AG10" s="263"/>
      <c r="AH10" s="52"/>
      <c r="AI10" s="94"/>
      <c r="AO10" s="31" t="s">
        <v>153</v>
      </c>
    </row>
    <row r="11" spans="2:41" s="30" customFormat="1" ht="9.9499999999999993" hidden="1" customHeight="1" x14ac:dyDescent="0.2">
      <c r="D11" s="23" t="s">
        <v>92</v>
      </c>
      <c r="E11" s="24"/>
      <c r="F11" s="24"/>
      <c r="G11" s="24"/>
      <c r="H11" s="24"/>
      <c r="I11" s="25"/>
      <c r="J11" s="25"/>
      <c r="K11" s="25"/>
      <c r="L11" s="25"/>
      <c r="M11" s="25"/>
      <c r="N11" s="25"/>
      <c r="O11" s="265" t="s">
        <v>144</v>
      </c>
      <c r="P11" s="266"/>
      <c r="Q11" s="26" t="s">
        <v>95</v>
      </c>
      <c r="R11" s="26" t="s">
        <v>99</v>
      </c>
      <c r="S11" s="27" t="str">
        <f>IF(Suggested="Yes",AA11,AG11)</f>
        <v>List Price</v>
      </c>
      <c r="T11" s="26" t="s">
        <v>98</v>
      </c>
      <c r="U11" s="28" t="s">
        <v>97</v>
      </c>
      <c r="V11" s="52"/>
      <c r="W11" s="54" t="s">
        <v>100</v>
      </c>
      <c r="X11" s="14" t="s">
        <v>96</v>
      </c>
      <c r="Y11" s="52"/>
      <c r="Z11" s="69" t="s">
        <v>155</v>
      </c>
      <c r="AA11" s="69" t="s">
        <v>94</v>
      </c>
      <c r="AB11" s="41" t="s">
        <v>101</v>
      </c>
      <c r="AC11" s="28" t="s">
        <v>102</v>
      </c>
      <c r="AD11" s="28" t="s">
        <v>114</v>
      </c>
      <c r="AE11" s="64" t="s">
        <v>156</v>
      </c>
      <c r="AF11" s="95" t="s">
        <v>147</v>
      </c>
      <c r="AG11" s="64" t="s">
        <v>85</v>
      </c>
      <c r="AH11" s="52"/>
      <c r="AJ11" s="28" t="s">
        <v>167</v>
      </c>
      <c r="AK11" s="136" t="s">
        <v>168</v>
      </c>
      <c r="AL11" s="28" t="s">
        <v>169</v>
      </c>
      <c r="AM11" s="28" t="s">
        <v>170</v>
      </c>
      <c r="AN11" s="3"/>
      <c r="AO11" s="31" t="s">
        <v>153</v>
      </c>
    </row>
    <row r="12" spans="2:41" s="3" customFormat="1" ht="9.9499999999999993" hidden="1" customHeight="1" x14ac:dyDescent="0.2">
      <c r="C12" s="32"/>
      <c r="D12" s="32"/>
      <c r="E12" s="32"/>
      <c r="F12" s="32"/>
      <c r="G12" s="32"/>
      <c r="H12" s="32"/>
      <c r="I12" s="32"/>
      <c r="J12" s="32"/>
      <c r="K12" s="32"/>
      <c r="L12" s="32"/>
      <c r="M12" s="32"/>
      <c r="N12" s="32"/>
      <c r="O12" s="32"/>
      <c r="P12" s="13"/>
      <c r="Q12" s="33"/>
      <c r="R12" s="32"/>
      <c r="S12" s="34"/>
      <c r="T12" s="32"/>
      <c r="U12" s="43"/>
      <c r="V12" s="52"/>
      <c r="W12" s="92"/>
      <c r="X12" s="46"/>
      <c r="Y12" s="52"/>
      <c r="Z12" s="44"/>
      <c r="AA12" s="44"/>
      <c r="AB12" s="45"/>
      <c r="AC12" s="44"/>
      <c r="AD12" s="46"/>
      <c r="AE12" s="62"/>
      <c r="AF12" s="62"/>
      <c r="AG12" s="44"/>
      <c r="AH12" s="52"/>
      <c r="AI12" s="127"/>
      <c r="AJ12" s="44"/>
      <c r="AK12" s="44"/>
      <c r="AL12" s="44"/>
      <c r="AM12" s="44"/>
      <c r="AN12" s="32"/>
      <c r="AO12" s="31" t="s">
        <v>153</v>
      </c>
    </row>
    <row r="13" spans="2:41" s="11" customFormat="1" ht="15.95" customHeight="1" x14ac:dyDescent="0.2">
      <c r="M13" s="259" t="str">
        <f>"File '"&amp;Instructions!B2&amp;"' - "&amp;Instructions!B1</f>
        <v>File 'L' - Lunada Bay Tile</v>
      </c>
      <c r="N13" s="259"/>
      <c r="O13" s="259"/>
      <c r="P13" s="259"/>
      <c r="Q13" s="259"/>
      <c r="R13" s="259"/>
      <c r="S13" s="259"/>
      <c r="T13" s="259"/>
      <c r="U13" s="72"/>
      <c r="V13" s="52"/>
      <c r="W13" s="264" t="s">
        <v>93</v>
      </c>
      <c r="X13" s="264"/>
      <c r="Y13" s="52"/>
      <c r="Z13" s="20"/>
      <c r="AA13" s="20"/>
      <c r="AB13" s="59"/>
      <c r="AD13" s="20"/>
      <c r="AE13" s="66"/>
      <c r="AF13" s="66"/>
      <c r="AG13" s="20" t="s">
        <v>103</v>
      </c>
      <c r="AH13" s="52"/>
      <c r="AI13" s="96"/>
      <c r="AN13" s="3"/>
      <c r="AO13" s="31" t="s">
        <v>153</v>
      </c>
    </row>
    <row r="14" spans="2:41" s="11" customFormat="1" ht="15.95" customHeight="1" x14ac:dyDescent="0.2">
      <c r="G14" s="35"/>
      <c r="O14" s="73"/>
      <c r="P14" s="73"/>
      <c r="Q14" s="73"/>
      <c r="R14" s="73"/>
      <c r="S14" s="21"/>
      <c r="T14" s="155" t="str">
        <f>+Instructions!B4</f>
        <v>6/1/25 (Updated)</v>
      </c>
      <c r="U14" s="72"/>
      <c r="V14" s="52"/>
      <c r="W14" s="71"/>
      <c r="X14" s="71"/>
      <c r="Y14" s="52"/>
      <c r="Z14" s="58"/>
      <c r="AA14" s="58"/>
      <c r="AB14" s="59"/>
      <c r="AD14" s="20"/>
      <c r="AE14" s="261">
        <f ca="1">TODAY()</f>
        <v>45967</v>
      </c>
      <c r="AF14" s="261"/>
      <c r="AG14" s="261"/>
      <c r="AH14" s="52"/>
      <c r="AI14" s="96"/>
      <c r="AN14" s="3"/>
      <c r="AO14" s="31" t="s">
        <v>153</v>
      </c>
    </row>
    <row r="15" spans="2:41" s="11" customFormat="1" ht="9.9499999999999993" customHeight="1" x14ac:dyDescent="0.2">
      <c r="N15" s="270" t="str">
        <f>IF(Instructions!C8="","",+Instructions!C8)</f>
        <v/>
      </c>
      <c r="O15" s="270"/>
      <c r="P15" s="270"/>
      <c r="Q15" s="270"/>
      <c r="R15" s="270"/>
      <c r="S15" s="270"/>
      <c r="T15" s="270"/>
      <c r="U15" s="72"/>
      <c r="V15" s="52"/>
      <c r="W15" s="71"/>
      <c r="X15" s="71"/>
      <c r="Y15" s="52"/>
      <c r="Z15" s="58"/>
      <c r="AA15" s="58"/>
      <c r="AB15" s="59"/>
      <c r="AD15" s="20"/>
      <c r="AE15" s="66"/>
      <c r="AF15" s="66"/>
      <c r="AH15" s="52"/>
      <c r="AI15" s="96"/>
      <c r="AN15" s="3"/>
      <c r="AO15" s="31" t="s">
        <v>153</v>
      </c>
    </row>
    <row r="16" spans="2:41" s="3" customFormat="1" ht="12" customHeight="1" x14ac:dyDescent="0.2">
      <c r="C16" s="35" t="str">
        <f>"Product Code '"&amp;Instructions!B3&amp;"'"</f>
        <v>Product Code 'A'</v>
      </c>
      <c r="N16" s="270"/>
      <c r="O16" s="270"/>
      <c r="P16" s="270"/>
      <c r="Q16" s="270"/>
      <c r="R16" s="270"/>
      <c r="S16" s="270"/>
      <c r="T16" s="270"/>
      <c r="U16" s="5"/>
      <c r="V16" s="52"/>
      <c r="W16" s="70"/>
      <c r="X16" s="70"/>
      <c r="Y16" s="52"/>
      <c r="Z16" s="39"/>
      <c r="AA16" s="39"/>
      <c r="AB16" s="55"/>
      <c r="AC16" s="17"/>
      <c r="AD16" s="15"/>
      <c r="AE16" s="65"/>
      <c r="AF16" s="65"/>
      <c r="AG16" s="88" t="str">
        <f>IF(Instructions!$C$8="","",Instructions!$C$8)</f>
        <v/>
      </c>
      <c r="AH16" s="52"/>
      <c r="AI16" s="125"/>
      <c r="AJ16" s="17"/>
      <c r="AK16" s="17"/>
      <c r="AL16" s="17"/>
      <c r="AM16" s="17"/>
      <c r="AO16" s="31" t="s">
        <v>153</v>
      </c>
    </row>
    <row r="17" spans="2:41" s="3" customFormat="1" ht="3.95" customHeight="1" x14ac:dyDescent="0.2">
      <c r="C17" s="35"/>
      <c r="P17" s="4"/>
      <c r="Q17" s="6"/>
      <c r="S17" s="21"/>
      <c r="T17" s="68"/>
      <c r="U17" s="5"/>
      <c r="V17" s="52"/>
      <c r="W17" s="70"/>
      <c r="X17" s="70"/>
      <c r="Y17" s="52"/>
      <c r="Z17" s="39"/>
      <c r="AA17" s="39"/>
      <c r="AB17" s="55"/>
      <c r="AC17" s="17"/>
      <c r="AD17" s="15"/>
      <c r="AE17" s="65"/>
      <c r="AF17" s="65"/>
      <c r="AG17" s="17"/>
      <c r="AH17" s="52"/>
      <c r="AI17" s="125"/>
      <c r="AJ17" s="17"/>
      <c r="AK17" s="17"/>
      <c r="AL17" s="17"/>
      <c r="AM17" s="17"/>
      <c r="AO17" s="31" t="s">
        <v>153</v>
      </c>
    </row>
    <row r="18" spans="2:41" s="30" customFormat="1" ht="9.9499999999999993" customHeight="1" x14ac:dyDescent="0.2">
      <c r="C18" s="78" t="s">
        <v>92</v>
      </c>
      <c r="D18" s="79"/>
      <c r="E18" s="79"/>
      <c r="F18" s="79"/>
      <c r="G18" s="25"/>
      <c r="H18" s="25"/>
      <c r="I18" s="25"/>
      <c r="J18" s="25"/>
      <c r="K18" s="25"/>
      <c r="L18" s="25"/>
      <c r="M18" s="25"/>
      <c r="N18" s="25"/>
      <c r="O18" s="265" t="s">
        <v>144</v>
      </c>
      <c r="P18" s="266"/>
      <c r="Q18" s="26" t="s">
        <v>95</v>
      </c>
      <c r="R18" s="26" t="s">
        <v>99</v>
      </c>
      <c r="S18" s="27" t="str">
        <f>+S$11</f>
        <v>List Price</v>
      </c>
      <c r="T18" s="26" t="s">
        <v>98</v>
      </c>
      <c r="U18" s="26" t="str">
        <f>+U$11</f>
        <v>Code</v>
      </c>
      <c r="V18" s="52"/>
      <c r="W18" s="77" t="s">
        <v>100</v>
      </c>
      <c r="X18" s="27" t="s">
        <v>96</v>
      </c>
      <c r="Y18" s="52"/>
      <c r="Z18" s="41" t="s">
        <v>155</v>
      </c>
      <c r="AA18" s="41" t="s">
        <v>94</v>
      </c>
      <c r="AB18" s="41" t="str">
        <f t="shared" ref="AB18:AM18" si="8">+AB$11</f>
        <v>Disc</v>
      </c>
      <c r="AC18" s="28" t="str">
        <f t="shared" si="8"/>
        <v>Act. Cost</v>
      </c>
      <c r="AD18" s="28" t="str">
        <f t="shared" si="8"/>
        <v>GP%</v>
      </c>
      <c r="AE18" s="64" t="str">
        <f t="shared" si="8"/>
        <v>Adj.</v>
      </c>
      <c r="AF18" s="95" t="str">
        <f>+AF$11</f>
        <v>Group</v>
      </c>
      <c r="AG18" s="28" t="str">
        <f t="shared" si="8"/>
        <v>Price</v>
      </c>
      <c r="AH18" s="52"/>
      <c r="AJ18" s="28" t="str">
        <f t="shared" si="8"/>
        <v>Calc Price</v>
      </c>
      <c r="AK18" s="28" t="str">
        <f t="shared" si="8"/>
        <v>.05 Round</v>
      </c>
      <c r="AL18" s="28" t="str">
        <f t="shared" si="8"/>
        <v>Cents</v>
      </c>
      <c r="AM18" s="28" t="str">
        <f t="shared" si="8"/>
        <v>Round to</v>
      </c>
      <c r="AN18" s="3"/>
      <c r="AO18" s="31" t="s">
        <v>153</v>
      </c>
    </row>
    <row r="19" spans="2:41" s="156" customFormat="1" ht="9.9499999999999993" customHeight="1" x14ac:dyDescent="0.2">
      <c r="C19" s="273" t="s">
        <v>190</v>
      </c>
      <c r="D19" s="273"/>
      <c r="E19" s="273"/>
      <c r="F19" s="273"/>
      <c r="G19" s="273"/>
      <c r="H19" s="273"/>
      <c r="I19" s="273"/>
      <c r="J19" s="273"/>
      <c r="K19" s="273"/>
      <c r="L19" s="273"/>
      <c r="M19" s="273"/>
      <c r="N19" s="273"/>
      <c r="O19" s="273"/>
      <c r="P19" s="273"/>
      <c r="Q19" s="273"/>
      <c r="R19" s="273"/>
      <c r="S19" s="273"/>
      <c r="T19" s="273"/>
      <c r="U19" s="157"/>
      <c r="V19" s="52"/>
      <c r="W19" s="160"/>
      <c r="X19" s="169"/>
      <c r="Y19" s="52"/>
      <c r="Z19" s="160"/>
      <c r="AB19" s="161"/>
      <c r="AC19" s="161"/>
      <c r="AD19" s="162"/>
      <c r="AE19" s="158"/>
      <c r="AF19" s="159"/>
      <c r="AG19" s="163"/>
      <c r="AH19" s="52"/>
      <c r="AI19" s="158"/>
      <c r="AK19" s="158"/>
      <c r="AL19" s="158"/>
      <c r="AM19" s="158"/>
      <c r="AN19" s="158"/>
      <c r="AO19" s="31" t="s">
        <v>153</v>
      </c>
    </row>
    <row r="20" spans="2:41" s="3" customFormat="1" ht="3.95" customHeight="1" x14ac:dyDescent="0.2">
      <c r="P20" s="75"/>
      <c r="Q20" s="90"/>
      <c r="R20" s="6"/>
      <c r="S20" s="39"/>
      <c r="T20" s="6"/>
      <c r="U20" s="5"/>
      <c r="V20" s="52"/>
      <c r="W20" s="56"/>
      <c r="X20" s="15"/>
      <c r="Y20" s="52"/>
      <c r="Z20" s="39"/>
      <c r="AA20" s="39"/>
      <c r="AB20" s="55"/>
      <c r="AC20" s="17"/>
      <c r="AD20" s="15"/>
      <c r="AE20" s="65"/>
      <c r="AF20" s="125"/>
      <c r="AG20" s="39"/>
      <c r="AH20" s="52"/>
      <c r="AJ20" s="17"/>
      <c r="AK20" s="17"/>
      <c r="AL20" s="17"/>
      <c r="AM20" s="17"/>
      <c r="AO20" s="31" t="s">
        <v>153</v>
      </c>
    </row>
    <row r="21" spans="2:41" s="3" customFormat="1" ht="15.75" customHeight="1" x14ac:dyDescent="0.2">
      <c r="C21" s="153"/>
      <c r="L21" s="154" t="s">
        <v>24</v>
      </c>
      <c r="P21" s="75"/>
      <c r="Q21" s="90" t="s">
        <v>31</v>
      </c>
      <c r="R21" s="6" t="s">
        <v>31</v>
      </c>
      <c r="S21" s="39" t="s">
        <v>31</v>
      </c>
      <c r="T21" s="6"/>
      <c r="U21" s="5"/>
      <c r="V21" s="52"/>
      <c r="W21" s="56"/>
      <c r="X21" s="15"/>
      <c r="Y21" s="52"/>
      <c r="Z21" s="39"/>
      <c r="AA21" s="39"/>
      <c r="AB21" s="55"/>
      <c r="AC21" s="17"/>
      <c r="AD21" s="15"/>
      <c r="AE21" s="65"/>
      <c r="AF21" s="125"/>
      <c r="AG21" s="39"/>
      <c r="AH21" s="52"/>
      <c r="AJ21" s="17"/>
      <c r="AK21" s="17"/>
      <c r="AL21" s="17"/>
      <c r="AM21" s="17"/>
      <c r="AO21" s="31"/>
    </row>
    <row r="22" spans="2:41" s="3" customFormat="1" ht="3.95" customHeight="1" x14ac:dyDescent="0.2">
      <c r="P22" s="75"/>
      <c r="Q22" s="90"/>
      <c r="R22" s="6"/>
      <c r="S22" s="39"/>
      <c r="T22" s="6"/>
      <c r="U22" s="5"/>
      <c r="V22" s="52"/>
      <c r="W22" s="56"/>
      <c r="X22" s="15"/>
      <c r="Y22" s="52"/>
      <c r="Z22" s="39"/>
      <c r="AA22" s="39"/>
      <c r="AB22" s="55"/>
      <c r="AC22" s="17"/>
      <c r="AD22" s="15"/>
      <c r="AE22" s="65"/>
      <c r="AF22" s="125"/>
      <c r="AG22" s="39"/>
      <c r="AH22" s="52"/>
      <c r="AJ22" s="17"/>
      <c r="AK22" s="17"/>
      <c r="AL22" s="17"/>
      <c r="AM22" s="17"/>
      <c r="AO22" s="31" t="s">
        <v>153</v>
      </c>
    </row>
    <row r="23" spans="2:41" s="3" customFormat="1" ht="9.9499999999999993" customHeight="1" x14ac:dyDescent="0.2">
      <c r="C23" s="237" t="s">
        <v>1260</v>
      </c>
      <c r="D23" s="181"/>
      <c r="E23" s="181"/>
      <c r="F23" s="181"/>
      <c r="G23" s="181"/>
      <c r="H23" s="181"/>
      <c r="I23" s="181"/>
      <c r="J23" s="181"/>
      <c r="K23" s="181"/>
      <c r="L23" s="181" t="s">
        <v>31</v>
      </c>
      <c r="M23" s="181"/>
      <c r="N23" s="181"/>
      <c r="O23" s="181" t="s">
        <v>31</v>
      </c>
      <c r="P23" s="195"/>
      <c r="Q23" s="238"/>
      <c r="R23" s="232" t="s">
        <v>603</v>
      </c>
      <c r="S23" s="239" t="s">
        <v>1261</v>
      </c>
      <c r="T23" s="240"/>
      <c r="U23" s="5"/>
      <c r="V23" s="52"/>
      <c r="W23" s="56"/>
      <c r="X23" s="15"/>
      <c r="Y23" s="52"/>
      <c r="Z23" s="39"/>
      <c r="AA23" s="39"/>
      <c r="AB23" s="55"/>
      <c r="AC23" s="17"/>
      <c r="AD23" s="15"/>
      <c r="AE23" s="65"/>
      <c r="AF23" s="125"/>
      <c r="AG23" s="39"/>
      <c r="AH23" s="52"/>
      <c r="AJ23" s="17"/>
      <c r="AK23" s="17"/>
      <c r="AL23" s="17"/>
      <c r="AM23" s="17"/>
      <c r="AO23" s="31"/>
    </row>
    <row r="24" spans="2:41" s="3" customFormat="1" ht="3" customHeight="1" x14ac:dyDescent="0.2">
      <c r="C24" s="181"/>
      <c r="D24" s="181"/>
      <c r="E24" s="181"/>
      <c r="F24" s="181"/>
      <c r="G24" s="181"/>
      <c r="H24" s="181"/>
      <c r="I24" s="181"/>
      <c r="J24" s="181"/>
      <c r="K24" s="181"/>
      <c r="L24" s="181"/>
      <c r="M24" s="181"/>
      <c r="N24" s="181"/>
      <c r="O24" s="181"/>
      <c r="P24" s="195"/>
      <c r="Q24" s="238"/>
      <c r="R24" s="241"/>
      <c r="S24" s="196"/>
      <c r="T24" s="241"/>
      <c r="U24" s="5"/>
      <c r="V24" s="52"/>
      <c r="W24" s="56"/>
      <c r="X24" s="15"/>
      <c r="Y24" s="52"/>
      <c r="Z24" s="39"/>
      <c r="AA24" s="39"/>
      <c r="AB24" s="55"/>
      <c r="AC24" s="17"/>
      <c r="AD24" s="15"/>
      <c r="AE24" s="65"/>
      <c r="AF24" s="125"/>
      <c r="AG24" s="39"/>
      <c r="AH24" s="52"/>
      <c r="AJ24" s="17"/>
      <c r="AK24" s="17"/>
      <c r="AL24" s="17"/>
      <c r="AM24" s="17"/>
      <c r="AO24" s="31" t="s">
        <v>153</v>
      </c>
    </row>
    <row r="25" spans="2:41" s="3" customFormat="1" ht="9.9499999999999993" customHeight="1" x14ac:dyDescent="0.2">
      <c r="C25" s="242"/>
      <c r="D25" s="243" t="s">
        <v>91</v>
      </c>
      <c r="E25" s="244" t="s">
        <v>1266</v>
      </c>
      <c r="F25" s="244"/>
      <c r="G25" s="244" t="s">
        <v>1269</v>
      </c>
      <c r="H25" s="244"/>
      <c r="I25" s="244"/>
      <c r="J25" s="244" t="s">
        <v>1270</v>
      </c>
      <c r="K25" s="244"/>
      <c r="L25" s="244"/>
      <c r="M25" s="244"/>
      <c r="N25" s="244"/>
      <c r="O25" s="181"/>
      <c r="P25" s="245"/>
      <c r="Q25" s="245"/>
      <c r="R25" s="245"/>
      <c r="S25" s="196"/>
      <c r="T25" s="245"/>
      <c r="U25" s="5"/>
      <c r="V25" s="52"/>
      <c r="W25" s="70"/>
      <c r="X25" s="70"/>
      <c r="Y25" s="52"/>
      <c r="Z25" s="39"/>
      <c r="AA25" s="39"/>
      <c r="AB25" s="55"/>
      <c r="AC25" s="17"/>
      <c r="AD25" s="15"/>
      <c r="AE25" s="65"/>
      <c r="AF25" s="125"/>
      <c r="AG25" s="17"/>
      <c r="AH25" s="52"/>
      <c r="AJ25" s="17"/>
      <c r="AK25" s="17"/>
      <c r="AL25" s="17"/>
      <c r="AM25" s="17"/>
      <c r="AO25" s="31"/>
    </row>
    <row r="26" spans="2:41" s="3" customFormat="1" ht="9.9499999999999993" customHeight="1" x14ac:dyDescent="0.2">
      <c r="C26" s="242"/>
      <c r="D26" s="243"/>
      <c r="E26" s="244" t="s">
        <v>1267</v>
      </c>
      <c r="F26" s="244"/>
      <c r="G26" s="244" t="s">
        <v>1268</v>
      </c>
      <c r="H26" s="244"/>
      <c r="I26" s="244"/>
      <c r="J26" s="244"/>
      <c r="K26" s="244"/>
      <c r="L26" s="244"/>
      <c r="M26" s="244"/>
      <c r="N26" s="244"/>
      <c r="O26" s="181"/>
      <c r="P26" s="245"/>
      <c r="Q26" s="245"/>
      <c r="R26" s="245"/>
      <c r="S26" s="196"/>
      <c r="T26" s="245"/>
      <c r="U26" s="5"/>
      <c r="V26" s="52"/>
      <c r="W26" s="70"/>
      <c r="X26" s="70"/>
      <c r="Y26" s="52"/>
      <c r="Z26" s="39"/>
      <c r="AA26" s="39"/>
      <c r="AB26" s="55"/>
      <c r="AC26" s="17"/>
      <c r="AD26" s="15"/>
      <c r="AE26" s="65"/>
      <c r="AF26" s="125"/>
      <c r="AG26" s="17"/>
      <c r="AH26" s="52"/>
      <c r="AJ26" s="17"/>
      <c r="AK26" s="17"/>
      <c r="AL26" s="17"/>
      <c r="AM26" s="17"/>
      <c r="AO26" s="31"/>
    </row>
    <row r="27" spans="2:41" s="3" customFormat="1" ht="2.1" customHeight="1" x14ac:dyDescent="0.2">
      <c r="C27" s="181"/>
      <c r="D27" s="181"/>
      <c r="E27" s="181"/>
      <c r="F27" s="181"/>
      <c r="G27" s="181"/>
      <c r="H27" s="181"/>
      <c r="I27" s="181"/>
      <c r="J27" s="181"/>
      <c r="K27" s="181"/>
      <c r="L27" s="181"/>
      <c r="M27" s="181"/>
      <c r="N27" s="181"/>
      <c r="O27" s="181"/>
      <c r="P27" s="195"/>
      <c r="Q27" s="238"/>
      <c r="R27" s="241"/>
      <c r="S27" s="196"/>
      <c r="T27" s="241"/>
      <c r="U27" s="5"/>
      <c r="V27" s="52"/>
      <c r="W27" s="56"/>
      <c r="X27" s="15"/>
      <c r="Y27" s="52"/>
      <c r="Z27" s="39"/>
      <c r="AA27" s="39"/>
      <c r="AB27" s="55"/>
      <c r="AC27" s="17"/>
      <c r="AD27" s="15"/>
      <c r="AE27" s="65"/>
      <c r="AF27" s="125"/>
      <c r="AG27" s="39"/>
      <c r="AH27" s="52"/>
      <c r="AJ27" s="17"/>
      <c r="AK27" s="17"/>
      <c r="AL27" s="17"/>
      <c r="AM27" s="17"/>
      <c r="AO27" s="31" t="s">
        <v>153</v>
      </c>
    </row>
    <row r="28" spans="2:41" s="3" customFormat="1" ht="9.9499999999999993" customHeight="1" x14ac:dyDescent="0.2">
      <c r="B28" s="113" t="s">
        <v>89</v>
      </c>
      <c r="C28" s="181"/>
      <c r="D28" s="243"/>
      <c r="E28" s="195" t="s">
        <v>1262</v>
      </c>
      <c r="F28" s="195"/>
      <c r="G28" s="245" t="s">
        <v>1264</v>
      </c>
      <c r="H28" s="245"/>
      <c r="I28" s="245"/>
      <c r="J28" s="245"/>
      <c r="K28" s="245"/>
      <c r="L28" s="245"/>
      <c r="M28" s="245" t="s">
        <v>31</v>
      </c>
      <c r="N28" s="245"/>
      <c r="O28" s="181"/>
      <c r="P28" s="195"/>
      <c r="Q28" s="238"/>
      <c r="R28" s="246"/>
      <c r="S28" s="196">
        <f>IF(Suggested="Yes",AA28,AG28)</f>
        <v>41.55</v>
      </c>
      <c r="T28" s="247" t="s">
        <v>139</v>
      </c>
      <c r="U28" s="5" t="str">
        <f>+Instructions!$B$3</f>
        <v>A</v>
      </c>
      <c r="V28" s="52"/>
      <c r="W28" s="56">
        <f>+Instructions!$C$22</f>
        <v>0</v>
      </c>
      <c r="X28" s="17">
        <f t="shared" ref="X28" si="9">ROUND($AA28*(1-W28)+0.004999,2)</f>
        <v>41.55</v>
      </c>
      <c r="Y28" s="52"/>
      <c r="Z28" s="6" t="s">
        <v>1306</v>
      </c>
      <c r="AA28" s="39">
        <v>41.55</v>
      </c>
      <c r="AB28" s="60">
        <f t="shared" ref="AB28" si="10">+W28</f>
        <v>0</v>
      </c>
      <c r="AC28" s="17">
        <f t="shared" ref="AC28" si="11">+X28</f>
        <v>41.55</v>
      </c>
      <c r="AD28" s="12">
        <f t="shared" ref="AD28" si="12">(AG28-AC28)/AG28</f>
        <v>0</v>
      </c>
      <c r="AE28" s="122"/>
      <c r="AF28" s="130">
        <v>3</v>
      </c>
      <c r="AG28" s="53">
        <f t="shared" ref="AG28" si="13">SUM(AJ28:AL28)+AE28</f>
        <v>41.55</v>
      </c>
      <c r="AH28" s="52"/>
      <c r="AJ28" s="17">
        <f t="shared" ref="AJ28" si="14">ROUND(AC28/(1-VLOOKUP(AF28,Group,2,FALSE)),2)</f>
        <v>41.55</v>
      </c>
      <c r="AK28" s="17">
        <f t="shared" ref="AK28" si="15">IF(VLOOKUP(AF28,Group,5,FALSE)="YES",VLOOKUP(ROUND(ROUND(AJ28,1)-AJ28,2),Round,2,FALSE)+VLOOKUP(AF28,Group,6,FALSE),0)</f>
        <v>0</v>
      </c>
      <c r="AL28" s="17">
        <f t="shared" ref="AL28" si="16">IF(VLOOKUP(AF28,Group,7,FALSE)="",0,ROUND(AJ28-0.04999,1)-AJ28+AM28)</f>
        <v>0</v>
      </c>
      <c r="AM28" s="17" t="str">
        <f t="shared" ref="AM28" si="17">IF(VLOOKUP(AF28,Group,7,FALSE)="","",VLOOKUP(AF28,Group,7,FALSE))</f>
        <v/>
      </c>
      <c r="AO28" s="31" t="s">
        <v>153</v>
      </c>
    </row>
    <row r="29" spans="2:41" s="3" customFormat="1" ht="9.9499999999999993" customHeight="1" x14ac:dyDescent="0.2">
      <c r="B29" s="113" t="s">
        <v>89</v>
      </c>
      <c r="C29" s="181"/>
      <c r="D29" s="243"/>
      <c r="E29" s="195" t="s">
        <v>1263</v>
      </c>
      <c r="F29" s="195"/>
      <c r="G29" s="245" t="s">
        <v>1265</v>
      </c>
      <c r="H29" s="245"/>
      <c r="I29" s="245"/>
      <c r="J29" s="245"/>
      <c r="K29" s="245"/>
      <c r="L29" s="245"/>
      <c r="M29" s="245" t="s">
        <v>31</v>
      </c>
      <c r="N29" s="245"/>
      <c r="O29" s="181"/>
      <c r="P29" s="195"/>
      <c r="Q29" s="238"/>
      <c r="R29" s="246"/>
      <c r="S29" s="196">
        <f>IF(Suggested="Yes",AA29,AG29)</f>
        <v>57.75</v>
      </c>
      <c r="T29" s="247" t="s">
        <v>139</v>
      </c>
      <c r="U29" s="5" t="str">
        <f>+Instructions!$B$3</f>
        <v>A</v>
      </c>
      <c r="V29" s="52"/>
      <c r="W29" s="56">
        <f>+Instructions!$C$22</f>
        <v>0</v>
      </c>
      <c r="X29" s="17">
        <f t="shared" ref="X29" si="18">ROUND($AA29*(1-W29)+0.004999,2)</f>
        <v>57.75</v>
      </c>
      <c r="Y29" s="52"/>
      <c r="Z29" s="6" t="s">
        <v>1306</v>
      </c>
      <c r="AA29" s="39">
        <v>57.75</v>
      </c>
      <c r="AB29" s="60">
        <f t="shared" ref="AB29" si="19">+W29</f>
        <v>0</v>
      </c>
      <c r="AC29" s="17">
        <f t="shared" ref="AC29" si="20">+X29</f>
        <v>57.75</v>
      </c>
      <c r="AD29" s="12">
        <f t="shared" ref="AD29" si="21">(AG29-AC29)/AG29</f>
        <v>0</v>
      </c>
      <c r="AE29" s="122"/>
      <c r="AF29" s="130">
        <v>3</v>
      </c>
      <c r="AG29" s="53">
        <f t="shared" ref="AG29" si="22">SUM(AJ29:AL29)+AE29</f>
        <v>57.75</v>
      </c>
      <c r="AH29" s="52"/>
      <c r="AJ29" s="17">
        <f t="shared" ref="AJ29" si="23">ROUND(AC29/(1-VLOOKUP(AF29,Group,2,FALSE)),2)</f>
        <v>57.75</v>
      </c>
      <c r="AK29" s="17">
        <f t="shared" ref="AK29" si="24">IF(VLOOKUP(AF29,Group,5,FALSE)="YES",VLOOKUP(ROUND(ROUND(AJ29,1)-AJ29,2),Round,2,FALSE)+VLOOKUP(AF29,Group,6,FALSE),0)</f>
        <v>0</v>
      </c>
      <c r="AL29" s="17">
        <f t="shared" ref="AL29" si="25">IF(VLOOKUP(AF29,Group,7,FALSE)="",0,ROUND(AJ29-0.04999,1)-AJ29+AM29)</f>
        <v>0</v>
      </c>
      <c r="AM29" s="17" t="str">
        <f t="shared" ref="AM29" si="26">IF(VLOOKUP(AF29,Group,7,FALSE)="","",VLOOKUP(AF29,Group,7,FALSE))</f>
        <v/>
      </c>
      <c r="AO29" s="31" t="s">
        <v>153</v>
      </c>
    </row>
    <row r="30" spans="2:41" s="3" customFormat="1" ht="1.5" customHeight="1" x14ac:dyDescent="0.2">
      <c r="P30" s="75"/>
      <c r="Q30" s="90"/>
      <c r="R30" s="6"/>
      <c r="S30" s="39"/>
      <c r="T30" s="6"/>
      <c r="U30" s="5"/>
      <c r="V30" s="52"/>
      <c r="W30" s="56"/>
      <c r="X30" s="15"/>
      <c r="Y30" s="52"/>
      <c r="Z30" s="39"/>
      <c r="AA30" s="39"/>
      <c r="AB30" s="55"/>
      <c r="AC30" s="17"/>
      <c r="AD30" s="15"/>
      <c r="AE30" s="65"/>
      <c r="AF30" s="125"/>
      <c r="AG30" s="39"/>
      <c r="AH30" s="52"/>
      <c r="AJ30" s="17"/>
      <c r="AK30" s="17"/>
      <c r="AL30" s="17"/>
      <c r="AM30" s="17"/>
      <c r="AO30" s="31" t="s">
        <v>153</v>
      </c>
    </row>
    <row r="31" spans="2:41" s="3" customFormat="1" ht="9.75" customHeight="1" x14ac:dyDescent="0.2">
      <c r="D31" s="181" t="s">
        <v>146</v>
      </c>
      <c r="E31" s="248" t="s">
        <v>1299</v>
      </c>
      <c r="K31" s="177"/>
      <c r="P31" s="75"/>
      <c r="Q31" s="90"/>
      <c r="R31" s="6"/>
      <c r="S31" s="39"/>
      <c r="T31" s="6"/>
      <c r="U31" s="5"/>
      <c r="V31" s="52"/>
      <c r="W31" s="56"/>
      <c r="X31" s="15"/>
      <c r="Y31" s="52"/>
      <c r="Z31" s="39"/>
      <c r="AA31" s="39"/>
      <c r="AB31" s="55"/>
      <c r="AC31" s="17"/>
      <c r="AD31" s="15"/>
      <c r="AE31" s="65"/>
      <c r="AF31" s="125"/>
      <c r="AG31" s="39"/>
      <c r="AH31" s="52"/>
      <c r="AJ31" s="17"/>
      <c r="AK31" s="17"/>
      <c r="AL31" s="17"/>
      <c r="AM31" s="17"/>
      <c r="AO31" s="31"/>
    </row>
    <row r="32" spans="2:41" s="3" customFormat="1" ht="9.75" customHeight="1" x14ac:dyDescent="0.2">
      <c r="D32" s="181"/>
      <c r="E32" s="248" t="s">
        <v>1300</v>
      </c>
      <c r="K32" s="177"/>
      <c r="P32" s="75"/>
      <c r="Q32" s="90"/>
      <c r="R32" s="6"/>
      <c r="S32" s="39"/>
      <c r="T32" s="6"/>
      <c r="U32" s="5"/>
      <c r="V32" s="52"/>
      <c r="W32" s="56"/>
      <c r="X32" s="15"/>
      <c r="Y32" s="52"/>
      <c r="Z32" s="39"/>
      <c r="AA32" s="39"/>
      <c r="AB32" s="55"/>
      <c r="AC32" s="17"/>
      <c r="AD32" s="15"/>
      <c r="AE32" s="65"/>
      <c r="AF32" s="125"/>
      <c r="AG32" s="39"/>
      <c r="AH32" s="52"/>
      <c r="AJ32" s="17"/>
      <c r="AK32" s="17"/>
      <c r="AL32" s="17"/>
      <c r="AM32" s="17"/>
      <c r="AO32" s="31"/>
    </row>
    <row r="33" spans="2:41" s="3" customFormat="1" ht="3.95" customHeight="1" x14ac:dyDescent="0.2">
      <c r="P33" s="75"/>
      <c r="Q33" s="90"/>
      <c r="R33" s="6"/>
      <c r="S33" s="39"/>
      <c r="T33" s="6"/>
      <c r="U33" s="5"/>
      <c r="V33" s="52"/>
      <c r="W33" s="56"/>
      <c r="X33" s="15"/>
      <c r="Y33" s="52"/>
      <c r="Z33" s="39"/>
      <c r="AA33" s="39"/>
      <c r="AB33" s="55"/>
      <c r="AC33" s="17"/>
      <c r="AD33" s="15"/>
      <c r="AE33" s="65"/>
      <c r="AF33" s="125"/>
      <c r="AG33" s="39"/>
      <c r="AH33" s="52"/>
      <c r="AJ33" s="17"/>
      <c r="AK33" s="17"/>
      <c r="AL33" s="17"/>
      <c r="AM33" s="17"/>
      <c r="AO33" s="31" t="s">
        <v>153</v>
      </c>
    </row>
    <row r="34" spans="2:41" s="3" customFormat="1" ht="9.9499999999999993" customHeight="1" x14ac:dyDescent="0.2">
      <c r="C34" s="74" t="s">
        <v>883</v>
      </c>
      <c r="L34" s="3" t="s">
        <v>31</v>
      </c>
      <c r="O34" s="3" t="s">
        <v>31</v>
      </c>
      <c r="P34" s="75"/>
      <c r="Q34" s="90"/>
      <c r="R34" s="80" t="s">
        <v>603</v>
      </c>
      <c r="S34" s="200" t="s">
        <v>849</v>
      </c>
      <c r="T34" s="201"/>
      <c r="U34" s="5"/>
      <c r="V34" s="52"/>
      <c r="W34" s="56"/>
      <c r="X34" s="15"/>
      <c r="Y34" s="52"/>
      <c r="Z34" s="39"/>
      <c r="AA34" s="39"/>
      <c r="AB34" s="55"/>
      <c r="AC34" s="17"/>
      <c r="AD34" s="15"/>
      <c r="AE34" s="65"/>
      <c r="AF34" s="125"/>
      <c r="AG34" s="39"/>
      <c r="AH34" s="52"/>
      <c r="AJ34" s="17"/>
      <c r="AK34" s="17"/>
      <c r="AL34" s="17"/>
      <c r="AM34" s="17"/>
      <c r="AO34" s="31"/>
    </row>
    <row r="35" spans="2:41" s="3" customFormat="1" ht="3" customHeight="1" x14ac:dyDescent="0.2">
      <c r="P35" s="75"/>
      <c r="Q35" s="90"/>
      <c r="R35" s="6"/>
      <c r="S35" s="39"/>
      <c r="T35" s="6"/>
      <c r="U35" s="5"/>
      <c r="V35" s="52"/>
      <c r="W35" s="56"/>
      <c r="X35" s="15"/>
      <c r="Y35" s="52"/>
      <c r="Z35" s="39"/>
      <c r="AA35" s="39"/>
      <c r="AB35" s="55"/>
      <c r="AC35" s="17"/>
      <c r="AD35" s="15"/>
      <c r="AE35" s="65"/>
      <c r="AF35" s="125"/>
      <c r="AG35" s="39"/>
      <c r="AH35" s="52"/>
      <c r="AJ35" s="17"/>
      <c r="AK35" s="17"/>
      <c r="AL35" s="17"/>
      <c r="AM35" s="17"/>
      <c r="AO35" s="31" t="s">
        <v>153</v>
      </c>
    </row>
    <row r="36" spans="2:41" s="3" customFormat="1" ht="9.9499999999999993" customHeight="1" x14ac:dyDescent="0.2">
      <c r="C36" s="35"/>
      <c r="D36" s="40" t="s">
        <v>91</v>
      </c>
      <c r="E36" s="142" t="s">
        <v>1163</v>
      </c>
      <c r="F36" s="142"/>
      <c r="G36" s="142"/>
      <c r="H36" s="142"/>
      <c r="I36" s="142"/>
      <c r="J36" s="142"/>
      <c r="K36" s="142"/>
      <c r="L36" s="142"/>
      <c r="M36" s="142"/>
      <c r="N36" s="142"/>
      <c r="P36" s="30"/>
      <c r="Q36" s="30"/>
      <c r="R36" s="30"/>
      <c r="S36" s="39"/>
      <c r="T36" s="30"/>
      <c r="U36" s="5"/>
      <c r="V36" s="52"/>
      <c r="W36" s="70"/>
      <c r="X36" s="70"/>
      <c r="Y36" s="52"/>
      <c r="Z36" s="39"/>
      <c r="AA36" s="39"/>
      <c r="AB36" s="55"/>
      <c r="AC36" s="17"/>
      <c r="AD36" s="15"/>
      <c r="AE36" s="65"/>
      <c r="AF36" s="125"/>
      <c r="AG36" s="17"/>
      <c r="AH36" s="52"/>
      <c r="AJ36" s="17"/>
      <c r="AK36" s="17"/>
      <c r="AL36" s="17"/>
      <c r="AM36" s="17"/>
      <c r="AO36" s="31"/>
    </row>
    <row r="37" spans="2:41" s="3" customFormat="1" ht="2.1" customHeight="1" x14ac:dyDescent="0.2">
      <c r="P37" s="75"/>
      <c r="Q37" s="90"/>
      <c r="R37" s="6"/>
      <c r="S37" s="39"/>
      <c r="T37" s="6"/>
      <c r="U37" s="5"/>
      <c r="V37" s="52"/>
      <c r="W37" s="56"/>
      <c r="X37" s="15"/>
      <c r="Y37" s="52"/>
      <c r="Z37" s="39"/>
      <c r="AA37" s="39"/>
      <c r="AB37" s="55"/>
      <c r="AC37" s="17"/>
      <c r="AD37" s="15"/>
      <c r="AE37" s="65"/>
      <c r="AF37" s="125"/>
      <c r="AG37" s="39"/>
      <c r="AH37" s="52"/>
      <c r="AJ37" s="17"/>
      <c r="AK37" s="17"/>
      <c r="AL37" s="17"/>
      <c r="AM37" s="17"/>
      <c r="AO37" s="31" t="s">
        <v>153</v>
      </c>
    </row>
    <row r="38" spans="2:41" s="3" customFormat="1" ht="9.9499999999999993" customHeight="1" x14ac:dyDescent="0.2">
      <c r="B38" s="113" t="s">
        <v>89</v>
      </c>
      <c r="D38" s="40"/>
      <c r="E38" s="75" t="s">
        <v>850</v>
      </c>
      <c r="F38" s="75"/>
      <c r="G38" s="30" t="s">
        <v>141</v>
      </c>
      <c r="H38" s="30"/>
      <c r="I38" s="30"/>
      <c r="J38" s="3" t="s">
        <v>31</v>
      </c>
      <c r="K38" s="30"/>
      <c r="L38" s="198"/>
      <c r="M38" s="198"/>
      <c r="N38" s="30"/>
      <c r="P38" s="75" t="s">
        <v>852</v>
      </c>
      <c r="Q38" s="90"/>
      <c r="R38" s="29"/>
      <c r="S38" s="39">
        <f>IF(Suggested="Yes",AA38,AG38)</f>
        <v>76.400000000000006</v>
      </c>
      <c r="T38" s="37" t="s">
        <v>140</v>
      </c>
      <c r="U38" s="5" t="str">
        <f>+Instructions!$B$3</f>
        <v>A</v>
      </c>
      <c r="V38" s="52"/>
      <c r="W38" s="56">
        <f>+Instructions!$C$22</f>
        <v>0</v>
      </c>
      <c r="X38" s="17">
        <f>ROUND($AA38*(1-W38)+0.004999,2)</f>
        <v>76.400000000000006</v>
      </c>
      <c r="Y38" s="52"/>
      <c r="Z38" s="6" t="s">
        <v>1307</v>
      </c>
      <c r="AA38" s="39">
        <v>76.400000000000006</v>
      </c>
      <c r="AB38" s="60">
        <f>+W38</f>
        <v>0</v>
      </c>
      <c r="AC38" s="17">
        <f>+X38</f>
        <v>76.400000000000006</v>
      </c>
      <c r="AD38" s="12">
        <f>(AG38-AC38)/AG38</f>
        <v>0</v>
      </c>
      <c r="AE38" s="122"/>
      <c r="AF38" s="130">
        <v>3</v>
      </c>
      <c r="AG38" s="53">
        <f>SUM(AJ38:AL38)+AE38</f>
        <v>76.400000000000006</v>
      </c>
      <c r="AH38" s="52"/>
      <c r="AJ38" s="17">
        <f>ROUND(AC38/(1-VLOOKUP(AF38,Group,2,FALSE)),2)</f>
        <v>76.400000000000006</v>
      </c>
      <c r="AK38" s="17">
        <f>IF(VLOOKUP(AF38,Group,5,FALSE)="YES",VLOOKUP(ROUND(ROUND(AJ38,1)-AJ38,2),Round,2,FALSE)+VLOOKUP(AF38,Group,6,FALSE),0)</f>
        <v>0</v>
      </c>
      <c r="AL38" s="17">
        <f>IF(VLOOKUP(AF38,Group,7,FALSE)="",0,ROUND(AJ38-0.04999,1)-AJ38+AM38)</f>
        <v>0</v>
      </c>
      <c r="AM38" s="17" t="str">
        <f>IF(VLOOKUP(AF38,Group,7,FALSE)="","",VLOOKUP(AF38,Group,7,FALSE))</f>
        <v/>
      </c>
      <c r="AO38" s="31" t="s">
        <v>153</v>
      </c>
    </row>
    <row r="39" spans="2:41" s="3" customFormat="1" ht="9.9499999999999993" customHeight="1" x14ac:dyDescent="0.2">
      <c r="B39" s="113" t="s">
        <v>89</v>
      </c>
      <c r="D39" s="40"/>
      <c r="E39" s="75" t="s">
        <v>851</v>
      </c>
      <c r="F39" s="75"/>
      <c r="G39" s="30" t="s">
        <v>141</v>
      </c>
      <c r="H39" s="30"/>
      <c r="I39" s="30"/>
      <c r="K39" s="30"/>
      <c r="L39" s="198"/>
      <c r="M39" s="198"/>
      <c r="N39" s="30"/>
      <c r="P39" s="75" t="s">
        <v>853</v>
      </c>
      <c r="Q39" s="90"/>
      <c r="R39" s="29"/>
      <c r="S39" s="39">
        <f>IF(Suggested="Yes",AA39,AG39)</f>
        <v>82.75</v>
      </c>
      <c r="T39" s="37" t="s">
        <v>140</v>
      </c>
      <c r="U39" s="5" t="str">
        <f>+Instructions!$B$3</f>
        <v>A</v>
      </c>
      <c r="V39" s="52"/>
      <c r="W39" s="56">
        <f>+Instructions!$C$22</f>
        <v>0</v>
      </c>
      <c r="X39" s="17">
        <f>ROUND($AA39*(1-W39)+0.004999,2)</f>
        <v>82.75</v>
      </c>
      <c r="Y39" s="52"/>
      <c r="Z39" s="6" t="s">
        <v>1307</v>
      </c>
      <c r="AA39" s="39">
        <v>82.75</v>
      </c>
      <c r="AB39" s="60">
        <f>+W39</f>
        <v>0</v>
      </c>
      <c r="AC39" s="17">
        <f>+X39</f>
        <v>82.75</v>
      </c>
      <c r="AD39" s="12">
        <f>(AG39-AC39)/AG39</f>
        <v>0</v>
      </c>
      <c r="AE39" s="122"/>
      <c r="AF39" s="130">
        <v>3</v>
      </c>
      <c r="AG39" s="53">
        <f>SUM(AJ39:AL39)+AE39</f>
        <v>82.75</v>
      </c>
      <c r="AH39" s="52"/>
      <c r="AJ39" s="17">
        <f>ROUND(AC39/(1-VLOOKUP(AF39,Group,2,FALSE)),2)</f>
        <v>82.75</v>
      </c>
      <c r="AK39" s="17">
        <f>IF(VLOOKUP(AF39,Group,5,FALSE)="YES",VLOOKUP(ROUND(ROUND(AJ39,1)-AJ39,2),Round,2,FALSE)+VLOOKUP(AF39,Group,6,FALSE),0)</f>
        <v>0</v>
      </c>
      <c r="AL39" s="17">
        <f>IF(VLOOKUP(AF39,Group,7,FALSE)="",0,ROUND(AJ39-0.04999,1)-AJ39+AM39)</f>
        <v>0</v>
      </c>
      <c r="AM39" s="17" t="str">
        <f>IF(VLOOKUP(AF39,Group,7,FALSE)="","",VLOOKUP(AF39,Group,7,FALSE))</f>
        <v/>
      </c>
      <c r="AO39" s="31" t="s">
        <v>153</v>
      </c>
    </row>
    <row r="40" spans="2:41" s="3" customFormat="1" ht="9.9499999999999993" customHeight="1" x14ac:dyDescent="0.2">
      <c r="B40" s="113" t="s">
        <v>89</v>
      </c>
      <c r="D40" s="40"/>
      <c r="E40" s="75" t="s">
        <v>1056</v>
      </c>
      <c r="F40" s="75"/>
      <c r="G40" s="30" t="s">
        <v>141</v>
      </c>
      <c r="H40" s="30"/>
      <c r="I40" s="30"/>
      <c r="K40" s="30"/>
      <c r="L40" s="198"/>
      <c r="M40" s="198"/>
      <c r="N40" s="30"/>
      <c r="P40" s="75" t="s">
        <v>1155</v>
      </c>
      <c r="Q40" s="90"/>
      <c r="R40" s="29"/>
      <c r="S40" s="39">
        <f>IF(Suggested="Yes",AA40,AG40)</f>
        <v>101.85</v>
      </c>
      <c r="T40" s="37" t="s">
        <v>140</v>
      </c>
      <c r="U40" s="5" t="str">
        <f>+Instructions!$B$3</f>
        <v>A</v>
      </c>
      <c r="V40" s="52"/>
      <c r="W40" s="56">
        <f>+Instructions!$C$22</f>
        <v>0</v>
      </c>
      <c r="X40" s="17">
        <f t="shared" ref="X40" si="27">ROUND($AA40*(1-W40)+0.004999,2)</f>
        <v>101.85</v>
      </c>
      <c r="Y40" s="52"/>
      <c r="Z40" s="6" t="s">
        <v>1307</v>
      </c>
      <c r="AA40" s="39">
        <v>101.85</v>
      </c>
      <c r="AB40" s="60">
        <f t="shared" ref="AB40" si="28">+W40</f>
        <v>0</v>
      </c>
      <c r="AC40" s="17">
        <f t="shared" ref="AC40" si="29">+X40</f>
        <v>101.85</v>
      </c>
      <c r="AD40" s="12">
        <f t="shared" ref="AD40" si="30">(AG40-AC40)/AG40</f>
        <v>0</v>
      </c>
      <c r="AE40" s="122"/>
      <c r="AF40" s="130">
        <v>3</v>
      </c>
      <c r="AG40" s="53">
        <f t="shared" ref="AG40" si="31">SUM(AJ40:AL40)+AE40</f>
        <v>101.85</v>
      </c>
      <c r="AH40" s="52"/>
      <c r="AJ40" s="17">
        <f t="shared" ref="AJ40" si="32">ROUND(AC40/(1-VLOOKUP(AF40,Group,2,FALSE)),2)</f>
        <v>101.85</v>
      </c>
      <c r="AK40" s="17">
        <f t="shared" ref="AK40" si="33">IF(VLOOKUP(AF40,Group,5,FALSE)="YES",VLOOKUP(ROUND(ROUND(AJ40,1)-AJ40,2),Round,2,FALSE)+VLOOKUP(AF40,Group,6,FALSE),0)</f>
        <v>0</v>
      </c>
      <c r="AL40" s="17">
        <f t="shared" ref="AL40" si="34">IF(VLOOKUP(AF40,Group,7,FALSE)="",0,ROUND(AJ40-0.04999,1)-AJ40+AM40)</f>
        <v>0</v>
      </c>
      <c r="AM40" s="17" t="str">
        <f t="shared" ref="AM40" si="35">IF(VLOOKUP(AF40,Group,7,FALSE)="","",VLOOKUP(AF40,Group,7,FALSE))</f>
        <v/>
      </c>
      <c r="AO40" s="31" t="s">
        <v>153</v>
      </c>
    </row>
    <row r="41" spans="2:41" s="3" customFormat="1" ht="9.9499999999999993" customHeight="1" x14ac:dyDescent="0.2">
      <c r="B41" s="113" t="s">
        <v>89</v>
      </c>
      <c r="D41" s="40"/>
      <c r="E41" s="75" t="s">
        <v>1156</v>
      </c>
      <c r="F41" s="75"/>
      <c r="G41" s="30" t="s">
        <v>1157</v>
      </c>
      <c r="H41" s="30"/>
      <c r="I41" s="30"/>
      <c r="J41" s="30"/>
      <c r="K41" s="30"/>
      <c r="L41" s="30"/>
      <c r="M41" s="30" t="s">
        <v>31</v>
      </c>
      <c r="N41" s="30"/>
      <c r="P41" s="75" t="s">
        <v>852</v>
      </c>
      <c r="Q41" s="90"/>
      <c r="R41" s="29"/>
      <c r="S41" s="39">
        <f>IF(Suggested="Yes",AA41,AG41)</f>
        <v>101.55</v>
      </c>
      <c r="T41" s="37" t="s">
        <v>140</v>
      </c>
      <c r="U41" s="5" t="str">
        <f>+Instructions!$B$3</f>
        <v>A</v>
      </c>
      <c r="V41" s="52"/>
      <c r="W41" s="56">
        <f>+Instructions!$C$22</f>
        <v>0</v>
      </c>
      <c r="X41" s="17">
        <f t="shared" ref="X41" si="36">ROUND($AA41*(1-W41)+0.004999,2)</f>
        <v>101.55</v>
      </c>
      <c r="Y41" s="52"/>
      <c r="Z41" s="6" t="s">
        <v>1307</v>
      </c>
      <c r="AA41" s="39">
        <v>101.55</v>
      </c>
      <c r="AB41" s="60">
        <f t="shared" ref="AB41" si="37">+W41</f>
        <v>0</v>
      </c>
      <c r="AC41" s="17">
        <f t="shared" ref="AC41" si="38">+X41</f>
        <v>101.55</v>
      </c>
      <c r="AD41" s="12">
        <f t="shared" ref="AD41" si="39">(AG41-AC41)/AG41</f>
        <v>0</v>
      </c>
      <c r="AE41" s="122"/>
      <c r="AF41" s="130">
        <v>3</v>
      </c>
      <c r="AG41" s="53">
        <f t="shared" ref="AG41" si="40">SUM(AJ41:AL41)+AE41</f>
        <v>101.55</v>
      </c>
      <c r="AH41" s="52"/>
      <c r="AJ41" s="17">
        <f t="shared" ref="AJ41" si="41">ROUND(AC41/(1-VLOOKUP(AF41,Group,2,FALSE)),2)</f>
        <v>101.55</v>
      </c>
      <c r="AK41" s="17">
        <f t="shared" ref="AK41" si="42">IF(VLOOKUP(AF41,Group,5,FALSE)="YES",VLOOKUP(ROUND(ROUND(AJ41,1)-AJ41,2),Round,2,FALSE)+VLOOKUP(AF41,Group,6,FALSE),0)</f>
        <v>0</v>
      </c>
      <c r="AL41" s="17">
        <f t="shared" ref="AL41" si="43">IF(VLOOKUP(AF41,Group,7,FALSE)="",0,ROUND(AJ41-0.04999,1)-AJ41+AM41)</f>
        <v>0</v>
      </c>
      <c r="AM41" s="17" t="str">
        <f t="shared" ref="AM41" si="44">IF(VLOOKUP(AF41,Group,7,FALSE)="","",VLOOKUP(AF41,Group,7,FALSE))</f>
        <v/>
      </c>
      <c r="AO41" s="31" t="s">
        <v>153</v>
      </c>
    </row>
    <row r="42" spans="2:41" s="3" customFormat="1" ht="9.9499999999999993" customHeight="1" x14ac:dyDescent="0.2">
      <c r="B42" s="113" t="s">
        <v>89</v>
      </c>
      <c r="D42" s="40"/>
      <c r="E42" s="75" t="s">
        <v>1050</v>
      </c>
      <c r="F42" s="75"/>
      <c r="G42" s="30" t="s">
        <v>141</v>
      </c>
      <c r="H42" s="30"/>
      <c r="I42" s="30"/>
      <c r="J42" s="198"/>
      <c r="K42" s="30"/>
      <c r="L42" s="30"/>
      <c r="M42" s="30"/>
      <c r="N42" s="30"/>
      <c r="P42" s="75" t="s">
        <v>1154</v>
      </c>
      <c r="Q42" s="90"/>
      <c r="R42" s="29"/>
      <c r="S42" s="39">
        <f>IF(Suggested="Yes",AA42,AG42)</f>
        <v>79.05</v>
      </c>
      <c r="T42" s="37" t="s">
        <v>140</v>
      </c>
      <c r="U42" s="5" t="str">
        <f>+Instructions!$B$3</f>
        <v>A</v>
      </c>
      <c r="V42" s="52"/>
      <c r="W42" s="56">
        <f>+Instructions!$C$22</f>
        <v>0</v>
      </c>
      <c r="X42" s="17">
        <f>ROUND($AA42*(1-W42)+0.004999,2)</f>
        <v>79.05</v>
      </c>
      <c r="Y42" s="52"/>
      <c r="Z42" s="6" t="s">
        <v>1307</v>
      </c>
      <c r="AA42" s="39">
        <v>79.05</v>
      </c>
      <c r="AB42" s="60">
        <f>+W42</f>
        <v>0</v>
      </c>
      <c r="AC42" s="17">
        <f>+X42</f>
        <v>79.05</v>
      </c>
      <c r="AD42" s="12">
        <f>(AG42-AC42)/AG42</f>
        <v>0</v>
      </c>
      <c r="AE42" s="122"/>
      <c r="AF42" s="130">
        <v>3</v>
      </c>
      <c r="AG42" s="53">
        <f>SUM(AJ42:AL42)+AE42</f>
        <v>79.05</v>
      </c>
      <c r="AH42" s="52"/>
      <c r="AJ42" s="17">
        <f>ROUND(AC42/(1-VLOOKUP(AF42,Group,2,FALSE)),2)</f>
        <v>79.05</v>
      </c>
      <c r="AK42" s="17">
        <f>IF(VLOOKUP(AF42,Group,5,FALSE)="YES",VLOOKUP(ROUND(ROUND(AJ42,1)-AJ42,2),Round,2,FALSE)+VLOOKUP(AF42,Group,6,FALSE),0)</f>
        <v>0</v>
      </c>
      <c r="AL42" s="17">
        <f>IF(VLOOKUP(AF42,Group,7,FALSE)="",0,ROUND(AJ42-0.04999,1)-AJ42+AM42)</f>
        <v>0</v>
      </c>
      <c r="AM42" s="17" t="str">
        <f>IF(VLOOKUP(AF42,Group,7,FALSE)="","",VLOOKUP(AF42,Group,7,FALSE))</f>
        <v/>
      </c>
      <c r="AO42" s="31" t="s">
        <v>153</v>
      </c>
    </row>
    <row r="43" spans="2:41" s="3" customFormat="1" ht="2.1" customHeight="1" x14ac:dyDescent="0.2">
      <c r="P43" s="75"/>
      <c r="Q43" s="90"/>
      <c r="R43" s="6"/>
      <c r="S43" s="39"/>
      <c r="T43" s="6"/>
      <c r="U43" s="5"/>
      <c r="V43" s="52"/>
      <c r="W43" s="56"/>
      <c r="X43" s="15"/>
      <c r="Y43" s="52"/>
      <c r="Z43" s="39"/>
      <c r="AA43" s="39"/>
      <c r="AB43" s="55"/>
      <c r="AC43" s="17"/>
      <c r="AD43" s="15"/>
      <c r="AE43" s="65"/>
      <c r="AF43" s="125"/>
      <c r="AG43" s="39"/>
      <c r="AH43" s="52"/>
      <c r="AJ43" s="17"/>
      <c r="AK43" s="17"/>
      <c r="AL43" s="17"/>
      <c r="AM43" s="17"/>
      <c r="AO43" s="31" t="s">
        <v>153</v>
      </c>
    </row>
    <row r="44" spans="2:41" s="3" customFormat="1" ht="9.9499999999999993" customHeight="1" x14ac:dyDescent="0.2">
      <c r="B44" s="113" t="s">
        <v>89</v>
      </c>
      <c r="D44" s="40"/>
      <c r="E44" s="75" t="s">
        <v>667</v>
      </c>
      <c r="F44" s="75"/>
      <c r="G44" s="30" t="s">
        <v>513</v>
      </c>
      <c r="H44" s="30"/>
      <c r="I44" s="30"/>
      <c r="K44" s="30"/>
      <c r="L44" s="198"/>
      <c r="M44" s="199"/>
      <c r="N44" s="30"/>
      <c r="P44" s="75"/>
      <c r="Q44" s="90"/>
      <c r="R44" s="29" t="s">
        <v>145</v>
      </c>
      <c r="S44" s="39">
        <f>IF(Suggested="Yes",AA44,AG44)</f>
        <v>20.65</v>
      </c>
      <c r="T44" s="37" t="s">
        <v>139</v>
      </c>
      <c r="U44" s="5" t="str">
        <f>+Instructions!$B$3</f>
        <v>A</v>
      </c>
      <c r="V44" s="52"/>
      <c r="W44" s="56">
        <f>+Instructions!$C$22</f>
        <v>0</v>
      </c>
      <c r="X44" s="17">
        <f>ROUND($AA44*(1-W44)+0.004999,2)</f>
        <v>20.65</v>
      </c>
      <c r="Y44" s="52"/>
      <c r="Z44" s="6" t="s">
        <v>1307</v>
      </c>
      <c r="AA44" s="39">
        <v>20.65</v>
      </c>
      <c r="AB44" s="60">
        <f>+W44</f>
        <v>0</v>
      </c>
      <c r="AC44" s="17">
        <f>+X44</f>
        <v>20.65</v>
      </c>
      <c r="AD44" s="12">
        <f>(AG44-AC44)/AG44</f>
        <v>0</v>
      </c>
      <c r="AE44" s="122"/>
      <c r="AF44" s="130">
        <v>3</v>
      </c>
      <c r="AG44" s="53">
        <f>SUM(AJ44:AL44)+AE44</f>
        <v>20.65</v>
      </c>
      <c r="AH44" s="52"/>
      <c r="AJ44" s="17">
        <f>ROUND(AC44/(1-VLOOKUP(AF44,Group,2,FALSE)),2)</f>
        <v>20.65</v>
      </c>
      <c r="AK44" s="17">
        <f>IF(VLOOKUP(AF44,Group,5,FALSE)="YES",VLOOKUP(ROUND(ROUND(AJ44,1)-AJ44,2),Round,2,FALSE)+VLOOKUP(AF44,Group,6,FALSE),0)</f>
        <v>0</v>
      </c>
      <c r="AL44" s="17">
        <f>IF(VLOOKUP(AF44,Group,7,FALSE)="",0,ROUND(AJ44-0.04999,1)-AJ44+AM44)</f>
        <v>0</v>
      </c>
      <c r="AM44" s="17" t="str">
        <f>IF(VLOOKUP(AF44,Group,7,FALSE)="","",VLOOKUP(AF44,Group,7,FALSE))</f>
        <v/>
      </c>
      <c r="AO44" s="31" t="s">
        <v>153</v>
      </c>
    </row>
    <row r="45" spans="2:41" s="3" customFormat="1" ht="3" customHeight="1" x14ac:dyDescent="0.2">
      <c r="P45" s="75"/>
      <c r="Q45" s="90"/>
      <c r="R45" s="6"/>
      <c r="S45" s="39"/>
      <c r="T45" s="6"/>
      <c r="U45" s="5"/>
      <c r="V45" s="52"/>
      <c r="W45" s="56"/>
      <c r="X45" s="15"/>
      <c r="Y45" s="52"/>
      <c r="Z45" s="39"/>
      <c r="AA45" s="39"/>
      <c r="AB45" s="55"/>
      <c r="AC45" s="17"/>
      <c r="AD45" s="15"/>
      <c r="AE45" s="65"/>
      <c r="AF45" s="125"/>
      <c r="AG45" s="39"/>
      <c r="AH45" s="52"/>
      <c r="AJ45" s="17"/>
      <c r="AK45" s="17"/>
      <c r="AL45" s="17"/>
      <c r="AM45" s="17"/>
      <c r="AO45" s="31" t="s">
        <v>153</v>
      </c>
    </row>
    <row r="46" spans="2:41" s="3" customFormat="1" ht="9.9499999999999993" customHeight="1" x14ac:dyDescent="0.2">
      <c r="C46" s="35"/>
      <c r="D46" s="40" t="s">
        <v>30</v>
      </c>
      <c r="E46" s="142" t="s">
        <v>1158</v>
      </c>
      <c r="F46" s="142"/>
      <c r="G46" s="142"/>
      <c r="H46" s="142"/>
      <c r="I46" s="142"/>
      <c r="J46" s="142"/>
      <c r="K46" s="142"/>
      <c r="L46" s="142"/>
      <c r="M46" s="142"/>
      <c r="N46" s="142"/>
      <c r="P46" s="30"/>
      <c r="Q46" s="30"/>
      <c r="R46" s="30"/>
      <c r="S46" s="39"/>
      <c r="T46" s="30"/>
      <c r="U46" s="5"/>
      <c r="V46" s="52"/>
      <c r="W46" s="70"/>
      <c r="X46" s="70"/>
      <c r="Y46" s="52"/>
      <c r="Z46" s="39"/>
      <c r="AA46" s="39"/>
      <c r="AB46" s="55"/>
      <c r="AC46" s="17"/>
      <c r="AD46" s="15"/>
      <c r="AE46" s="65"/>
      <c r="AF46" s="125"/>
      <c r="AG46" s="17"/>
      <c r="AH46" s="52"/>
      <c r="AJ46" s="17"/>
      <c r="AK46" s="17"/>
      <c r="AL46" s="17"/>
      <c r="AM46" s="17"/>
      <c r="AO46" s="31"/>
    </row>
    <row r="47" spans="2:41" s="3" customFormat="1" ht="2.1" customHeight="1" x14ac:dyDescent="0.2">
      <c r="P47" s="75"/>
      <c r="Q47" s="90"/>
      <c r="R47" s="6"/>
      <c r="S47" s="39"/>
      <c r="T47" s="6"/>
      <c r="U47" s="5"/>
      <c r="V47" s="52"/>
      <c r="W47" s="56"/>
      <c r="X47" s="15"/>
      <c r="Y47" s="52"/>
      <c r="Z47" s="39"/>
      <c r="AA47" s="39"/>
      <c r="AB47" s="55"/>
      <c r="AC47" s="17"/>
      <c r="AD47" s="15"/>
      <c r="AE47" s="65"/>
      <c r="AF47" s="125"/>
      <c r="AG47" s="39"/>
      <c r="AH47" s="52"/>
      <c r="AJ47" s="17"/>
      <c r="AK47" s="17"/>
      <c r="AL47" s="17"/>
      <c r="AM47" s="17"/>
      <c r="AO47" s="31" t="s">
        <v>153</v>
      </c>
    </row>
    <row r="48" spans="2:41" s="3" customFormat="1" ht="9.9499999999999993" customHeight="1" x14ac:dyDescent="0.2">
      <c r="B48" s="113" t="s">
        <v>89</v>
      </c>
      <c r="D48" s="40"/>
      <c r="E48" s="75" t="s">
        <v>850</v>
      </c>
      <c r="F48" s="75"/>
      <c r="G48" s="30" t="s">
        <v>141</v>
      </c>
      <c r="H48" s="30"/>
      <c r="I48" s="30"/>
      <c r="J48" s="3" t="s">
        <v>31</v>
      </c>
      <c r="K48" s="30"/>
      <c r="L48" s="198"/>
      <c r="M48" s="198"/>
      <c r="N48" s="30"/>
      <c r="P48" s="75" t="s">
        <v>852</v>
      </c>
      <c r="Q48" s="90"/>
      <c r="R48" s="29"/>
      <c r="S48" s="39">
        <f>IF(Suggested="Yes",AA48,AG48)</f>
        <v>95.4</v>
      </c>
      <c r="T48" s="37" t="s">
        <v>140</v>
      </c>
      <c r="U48" s="5" t="str">
        <f>+Instructions!$B$3</f>
        <v>A</v>
      </c>
      <c r="V48" s="52"/>
      <c r="W48" s="56">
        <f>+Instructions!$C$22</f>
        <v>0</v>
      </c>
      <c r="X48" s="17">
        <f>ROUND($AA48*(1-W48)+0.004999,2)</f>
        <v>95.4</v>
      </c>
      <c r="Y48" s="52"/>
      <c r="Z48" s="6" t="s">
        <v>1307</v>
      </c>
      <c r="AA48" s="39">
        <v>95.4</v>
      </c>
      <c r="AB48" s="60">
        <f>+W48</f>
        <v>0</v>
      </c>
      <c r="AC48" s="17">
        <f>+X48</f>
        <v>95.4</v>
      </c>
      <c r="AD48" s="12">
        <f>(AG48-AC48)/AG48</f>
        <v>0</v>
      </c>
      <c r="AE48" s="122"/>
      <c r="AF48" s="130">
        <v>3</v>
      </c>
      <c r="AG48" s="53">
        <f>SUM(AJ48:AL48)+AE48</f>
        <v>95.4</v>
      </c>
      <c r="AH48" s="52"/>
      <c r="AJ48" s="17">
        <f>ROUND(AC48/(1-VLOOKUP(AF48,Group,2,FALSE)),2)</f>
        <v>95.4</v>
      </c>
      <c r="AK48" s="17">
        <f>IF(VLOOKUP(AF48,Group,5,FALSE)="YES",VLOOKUP(ROUND(ROUND(AJ48,1)-AJ48,2),Round,2,FALSE)+VLOOKUP(AF48,Group,6,FALSE),0)</f>
        <v>0</v>
      </c>
      <c r="AL48" s="17">
        <f>IF(VLOOKUP(AF48,Group,7,FALSE)="",0,ROUND(AJ48-0.04999,1)-AJ48+AM48)</f>
        <v>0</v>
      </c>
      <c r="AM48" s="17" t="str">
        <f>IF(VLOOKUP(AF48,Group,7,FALSE)="","",VLOOKUP(AF48,Group,7,FALSE))</f>
        <v/>
      </c>
      <c r="AO48" s="31" t="s">
        <v>153</v>
      </c>
    </row>
    <row r="49" spans="2:41" s="3" customFormat="1" ht="9.9499999999999993" customHeight="1" x14ac:dyDescent="0.2">
      <c r="B49" s="113" t="s">
        <v>89</v>
      </c>
      <c r="D49" s="40"/>
      <c r="E49" s="75" t="s">
        <v>851</v>
      </c>
      <c r="F49" s="75"/>
      <c r="G49" s="30" t="s">
        <v>141</v>
      </c>
      <c r="H49" s="30"/>
      <c r="I49" s="30"/>
      <c r="K49" s="30"/>
      <c r="L49" s="198"/>
      <c r="M49" s="198"/>
      <c r="N49" s="30"/>
      <c r="P49" s="75" t="s">
        <v>853</v>
      </c>
      <c r="Q49" s="90"/>
      <c r="R49" s="29"/>
      <c r="S49" s="39">
        <f>IF(Suggested="Yes",AA49,AG49)</f>
        <v>101.1</v>
      </c>
      <c r="T49" s="37" t="s">
        <v>140</v>
      </c>
      <c r="U49" s="5" t="str">
        <f>+Instructions!$B$3</f>
        <v>A</v>
      </c>
      <c r="V49" s="52"/>
      <c r="W49" s="56">
        <f>+Instructions!$C$22</f>
        <v>0</v>
      </c>
      <c r="X49" s="17">
        <f>ROUND($AA49*(1-W49)+0.004999,2)</f>
        <v>101.1</v>
      </c>
      <c r="Y49" s="52"/>
      <c r="Z49" s="6" t="s">
        <v>1307</v>
      </c>
      <c r="AA49" s="39">
        <v>101.1</v>
      </c>
      <c r="AB49" s="60">
        <f>+W49</f>
        <v>0</v>
      </c>
      <c r="AC49" s="17">
        <f>+X49</f>
        <v>101.1</v>
      </c>
      <c r="AD49" s="12">
        <f>(AG49-AC49)/AG49</f>
        <v>0</v>
      </c>
      <c r="AE49" s="122"/>
      <c r="AF49" s="130">
        <v>3</v>
      </c>
      <c r="AG49" s="53">
        <f>SUM(AJ49:AL49)+AE49</f>
        <v>101.1</v>
      </c>
      <c r="AH49" s="52"/>
      <c r="AJ49" s="17">
        <f>ROUND(AC49/(1-VLOOKUP(AF49,Group,2,FALSE)),2)</f>
        <v>101.1</v>
      </c>
      <c r="AK49" s="17">
        <f>IF(VLOOKUP(AF49,Group,5,FALSE)="YES",VLOOKUP(ROUND(ROUND(AJ49,1)-AJ49,2),Round,2,FALSE)+VLOOKUP(AF49,Group,6,FALSE),0)</f>
        <v>0</v>
      </c>
      <c r="AL49" s="17">
        <f>IF(VLOOKUP(AF49,Group,7,FALSE)="",0,ROUND(AJ49-0.04999,1)-AJ49+AM49)</f>
        <v>0</v>
      </c>
      <c r="AM49" s="17" t="str">
        <f>IF(VLOOKUP(AF49,Group,7,FALSE)="","",VLOOKUP(AF49,Group,7,FALSE))</f>
        <v/>
      </c>
      <c r="AO49" s="31" t="s">
        <v>153</v>
      </c>
    </row>
    <row r="50" spans="2:41" s="3" customFormat="1" ht="9.9499999999999993" customHeight="1" x14ac:dyDescent="0.2">
      <c r="B50" s="113" t="s">
        <v>89</v>
      </c>
      <c r="D50" s="40"/>
      <c r="E50" s="75" t="s">
        <v>1056</v>
      </c>
      <c r="F50" s="75"/>
      <c r="G50" s="30" t="s">
        <v>141</v>
      </c>
      <c r="H50" s="30"/>
      <c r="I50" s="30"/>
      <c r="K50" s="30"/>
      <c r="L50" s="198"/>
      <c r="M50" s="198"/>
      <c r="N50" s="30"/>
      <c r="P50" s="75" t="s">
        <v>1155</v>
      </c>
      <c r="Q50" s="90"/>
      <c r="R50" s="29"/>
      <c r="S50" s="39">
        <f>IF(Suggested="Yes",AA50,AG50)</f>
        <v>118.95</v>
      </c>
      <c r="T50" s="37" t="s">
        <v>140</v>
      </c>
      <c r="U50" s="5" t="str">
        <f>+Instructions!$B$3</f>
        <v>A</v>
      </c>
      <c r="V50" s="52"/>
      <c r="W50" s="56">
        <f>+Instructions!$C$22</f>
        <v>0</v>
      </c>
      <c r="X50" s="17">
        <f t="shared" ref="X50:X51" si="45">ROUND($AA50*(1-W50)+0.004999,2)</f>
        <v>118.95</v>
      </c>
      <c r="Y50" s="52"/>
      <c r="Z50" s="6" t="s">
        <v>1307</v>
      </c>
      <c r="AA50" s="39">
        <v>118.95</v>
      </c>
      <c r="AB50" s="60">
        <f t="shared" ref="AB50:AB51" si="46">+W50</f>
        <v>0</v>
      </c>
      <c r="AC50" s="17">
        <f t="shared" ref="AC50:AC51" si="47">+X50</f>
        <v>118.95</v>
      </c>
      <c r="AD50" s="12">
        <f t="shared" ref="AD50:AD51" si="48">(AG50-AC50)/AG50</f>
        <v>0</v>
      </c>
      <c r="AE50" s="122"/>
      <c r="AF50" s="130">
        <v>3</v>
      </c>
      <c r="AG50" s="53">
        <f t="shared" ref="AG50:AG51" si="49">SUM(AJ50:AL50)+AE50</f>
        <v>118.95</v>
      </c>
      <c r="AH50" s="52"/>
      <c r="AJ50" s="17">
        <f t="shared" ref="AJ50:AJ51" si="50">ROUND(AC50/(1-VLOOKUP(AF50,Group,2,FALSE)),2)</f>
        <v>118.95</v>
      </c>
      <c r="AK50" s="17">
        <f t="shared" ref="AK50:AK51" si="51">IF(VLOOKUP(AF50,Group,5,FALSE)="YES",VLOOKUP(ROUND(ROUND(AJ50,1)-AJ50,2),Round,2,FALSE)+VLOOKUP(AF50,Group,6,FALSE),0)</f>
        <v>0</v>
      </c>
      <c r="AL50" s="17">
        <f t="shared" ref="AL50:AL51" si="52">IF(VLOOKUP(AF50,Group,7,FALSE)="",0,ROUND(AJ50-0.04999,1)-AJ50+AM50)</f>
        <v>0</v>
      </c>
      <c r="AM50" s="17" t="str">
        <f t="shared" ref="AM50:AM51" si="53">IF(VLOOKUP(AF50,Group,7,FALSE)="","",VLOOKUP(AF50,Group,7,FALSE))</f>
        <v/>
      </c>
      <c r="AO50" s="31" t="s">
        <v>153</v>
      </c>
    </row>
    <row r="51" spans="2:41" s="3" customFormat="1" ht="9.9499999999999993" customHeight="1" x14ac:dyDescent="0.2">
      <c r="B51" s="113" t="s">
        <v>89</v>
      </c>
      <c r="D51" s="40"/>
      <c r="E51" s="75" t="s">
        <v>1156</v>
      </c>
      <c r="F51" s="75"/>
      <c r="G51" s="30" t="s">
        <v>1157</v>
      </c>
      <c r="H51" s="30"/>
      <c r="I51" s="30"/>
      <c r="J51" s="30"/>
      <c r="K51" s="30"/>
      <c r="L51" s="30"/>
      <c r="M51" s="30" t="s">
        <v>31</v>
      </c>
      <c r="N51" s="30"/>
      <c r="P51" s="75" t="s">
        <v>852</v>
      </c>
      <c r="Q51" s="90"/>
      <c r="R51" s="29"/>
      <c r="S51" s="39">
        <f>IF(Suggested="Yes",AA51,AG51)</f>
        <v>145.69999999999999</v>
      </c>
      <c r="T51" s="37" t="s">
        <v>140</v>
      </c>
      <c r="U51" s="5" t="str">
        <f>+Instructions!$B$3</f>
        <v>A</v>
      </c>
      <c r="V51" s="52"/>
      <c r="W51" s="56">
        <f>+Instructions!$C$22</f>
        <v>0</v>
      </c>
      <c r="X51" s="17">
        <f t="shared" si="45"/>
        <v>145.69999999999999</v>
      </c>
      <c r="Y51" s="52"/>
      <c r="Z51" s="6" t="s">
        <v>1307</v>
      </c>
      <c r="AA51" s="39">
        <v>145.69999999999999</v>
      </c>
      <c r="AB51" s="60">
        <f t="shared" si="46"/>
        <v>0</v>
      </c>
      <c r="AC51" s="17">
        <f t="shared" si="47"/>
        <v>145.69999999999999</v>
      </c>
      <c r="AD51" s="12">
        <f t="shared" si="48"/>
        <v>0</v>
      </c>
      <c r="AE51" s="122"/>
      <c r="AF51" s="130">
        <v>3</v>
      </c>
      <c r="AG51" s="53">
        <f t="shared" si="49"/>
        <v>145.69999999999999</v>
      </c>
      <c r="AH51" s="52"/>
      <c r="AJ51" s="17">
        <f t="shared" si="50"/>
        <v>145.69999999999999</v>
      </c>
      <c r="AK51" s="17">
        <f t="shared" si="51"/>
        <v>0</v>
      </c>
      <c r="AL51" s="17">
        <f t="shared" si="52"/>
        <v>0</v>
      </c>
      <c r="AM51" s="17" t="str">
        <f t="shared" si="53"/>
        <v/>
      </c>
      <c r="AO51" s="31" t="s">
        <v>153</v>
      </c>
    </row>
    <row r="52" spans="2:41" s="3" customFormat="1" ht="9.9499999999999993" customHeight="1" x14ac:dyDescent="0.2">
      <c r="B52" s="113" t="s">
        <v>89</v>
      </c>
      <c r="D52" s="40"/>
      <c r="E52" s="75" t="s">
        <v>1050</v>
      </c>
      <c r="F52" s="75"/>
      <c r="G52" s="30" t="s">
        <v>141</v>
      </c>
      <c r="H52" s="30"/>
      <c r="I52" s="30"/>
      <c r="J52" s="198"/>
      <c r="K52" s="30"/>
      <c r="L52" s="30"/>
      <c r="M52" s="30"/>
      <c r="N52" s="30"/>
      <c r="P52" s="75" t="s">
        <v>1154</v>
      </c>
      <c r="Q52" s="90"/>
      <c r="R52" s="29"/>
      <c r="S52" s="39">
        <f>IF(Suggested="Yes",AA52,AG52)</f>
        <v>97.4</v>
      </c>
      <c r="T52" s="37" t="s">
        <v>140</v>
      </c>
      <c r="U52" s="5" t="str">
        <f>+Instructions!$B$3</f>
        <v>A</v>
      </c>
      <c r="V52" s="52"/>
      <c r="W52" s="56">
        <f>+Instructions!$C$22</f>
        <v>0</v>
      </c>
      <c r="X52" s="17">
        <f>ROUND($AA52*(1-W52)+0.004999,2)</f>
        <v>97.4</v>
      </c>
      <c r="Y52" s="52"/>
      <c r="Z52" s="6" t="s">
        <v>1307</v>
      </c>
      <c r="AA52" s="39">
        <v>97.4</v>
      </c>
      <c r="AB52" s="60">
        <f>+W52</f>
        <v>0</v>
      </c>
      <c r="AC52" s="17">
        <f>+X52</f>
        <v>97.4</v>
      </c>
      <c r="AD52" s="12">
        <f>(AG52-AC52)/AG52</f>
        <v>0</v>
      </c>
      <c r="AE52" s="122"/>
      <c r="AF52" s="130">
        <v>3</v>
      </c>
      <c r="AG52" s="53">
        <f>SUM(AJ52:AL52)+AE52</f>
        <v>97.4</v>
      </c>
      <c r="AH52" s="52"/>
      <c r="AJ52" s="17">
        <f>ROUND(AC52/(1-VLOOKUP(AF52,Group,2,FALSE)),2)</f>
        <v>97.4</v>
      </c>
      <c r="AK52" s="17">
        <f>IF(VLOOKUP(AF52,Group,5,FALSE)="YES",VLOOKUP(ROUND(ROUND(AJ52,1)-AJ52,2),Round,2,FALSE)+VLOOKUP(AF52,Group,6,FALSE),0)</f>
        <v>0</v>
      </c>
      <c r="AL52" s="17">
        <f>IF(VLOOKUP(AF52,Group,7,FALSE)="",0,ROUND(AJ52-0.04999,1)-AJ52+AM52)</f>
        <v>0</v>
      </c>
      <c r="AM52" s="17" t="str">
        <f>IF(VLOOKUP(AF52,Group,7,FALSE)="","",VLOOKUP(AF52,Group,7,FALSE))</f>
        <v/>
      </c>
      <c r="AO52" s="31" t="s">
        <v>153</v>
      </c>
    </row>
    <row r="53" spans="2:41" s="3" customFormat="1" ht="2.1" customHeight="1" x14ac:dyDescent="0.2">
      <c r="P53" s="75"/>
      <c r="Q53" s="90"/>
      <c r="R53" s="6"/>
      <c r="S53" s="39"/>
      <c r="T53" s="6"/>
      <c r="U53" s="5"/>
      <c r="V53" s="52"/>
      <c r="W53" s="56"/>
      <c r="X53" s="15"/>
      <c r="Y53" s="52"/>
      <c r="Z53" s="39"/>
      <c r="AA53" s="39"/>
      <c r="AB53" s="55"/>
      <c r="AC53" s="17"/>
      <c r="AD53" s="15"/>
      <c r="AE53" s="65"/>
      <c r="AF53" s="125"/>
      <c r="AG53" s="39"/>
      <c r="AH53" s="52"/>
      <c r="AJ53" s="17"/>
      <c r="AK53" s="17"/>
      <c r="AL53" s="17"/>
      <c r="AM53" s="17"/>
      <c r="AO53" s="31" t="s">
        <v>153</v>
      </c>
    </row>
    <row r="54" spans="2:41" s="3" customFormat="1" ht="9.9499999999999993" customHeight="1" x14ac:dyDescent="0.2">
      <c r="B54" s="113" t="s">
        <v>89</v>
      </c>
      <c r="D54" s="40"/>
      <c r="E54" s="75" t="s">
        <v>667</v>
      </c>
      <c r="F54" s="75"/>
      <c r="G54" s="30" t="s">
        <v>513</v>
      </c>
      <c r="H54" s="30"/>
      <c r="I54" s="30"/>
      <c r="K54" s="30"/>
      <c r="L54" s="198"/>
      <c r="M54" s="199"/>
      <c r="N54" s="30"/>
      <c r="P54" s="75"/>
      <c r="Q54" s="90"/>
      <c r="R54" s="29" t="s">
        <v>145</v>
      </c>
      <c r="S54" s="39">
        <f>IF(Suggested="Yes",AA54,AG54)</f>
        <v>24.95</v>
      </c>
      <c r="T54" s="37" t="s">
        <v>139</v>
      </c>
      <c r="U54" s="5" t="str">
        <f>+Instructions!$B$3</f>
        <v>A</v>
      </c>
      <c r="V54" s="52"/>
      <c r="W54" s="56">
        <f>+Instructions!$C$22</f>
        <v>0</v>
      </c>
      <c r="X54" s="17">
        <f>ROUND($AA54*(1-W54)+0.004999,2)</f>
        <v>24.95</v>
      </c>
      <c r="Y54" s="52"/>
      <c r="Z54" s="6" t="s">
        <v>1307</v>
      </c>
      <c r="AA54" s="39">
        <v>24.95</v>
      </c>
      <c r="AB54" s="60">
        <f>+W54</f>
        <v>0</v>
      </c>
      <c r="AC54" s="17">
        <f>+X54</f>
        <v>24.95</v>
      </c>
      <c r="AD54" s="12">
        <f>(AG54-AC54)/AG54</f>
        <v>0</v>
      </c>
      <c r="AE54" s="122"/>
      <c r="AF54" s="130">
        <v>3</v>
      </c>
      <c r="AG54" s="53">
        <f>SUM(AJ54:AL54)+AE54</f>
        <v>24.95</v>
      </c>
      <c r="AH54" s="52"/>
      <c r="AJ54" s="17">
        <f>ROUND(AC54/(1-VLOOKUP(AF54,Group,2,FALSE)),2)</f>
        <v>24.95</v>
      </c>
      <c r="AK54" s="17">
        <f>IF(VLOOKUP(AF54,Group,5,FALSE)="YES",VLOOKUP(ROUND(ROUND(AJ54,1)-AJ54,2),Round,2,FALSE)+VLOOKUP(AF54,Group,6,FALSE),0)</f>
        <v>0</v>
      </c>
      <c r="AL54" s="17">
        <f>IF(VLOOKUP(AF54,Group,7,FALSE)="",0,ROUND(AJ54-0.04999,1)-AJ54+AM54)</f>
        <v>0</v>
      </c>
      <c r="AM54" s="17" t="str">
        <f>IF(VLOOKUP(AF54,Group,7,FALSE)="","",VLOOKUP(AF54,Group,7,FALSE))</f>
        <v/>
      </c>
      <c r="AO54" s="31" t="s">
        <v>153</v>
      </c>
    </row>
    <row r="55" spans="2:41" s="3" customFormat="1" ht="1.5" customHeight="1" x14ac:dyDescent="0.2">
      <c r="P55" s="75"/>
      <c r="Q55" s="90"/>
      <c r="R55" s="6"/>
      <c r="S55" s="39"/>
      <c r="T55" s="6"/>
      <c r="U55" s="5"/>
      <c r="V55" s="52"/>
      <c r="W55" s="56"/>
      <c r="X55" s="15"/>
      <c r="Y55" s="52"/>
      <c r="Z55" s="39"/>
      <c r="AA55" s="39"/>
      <c r="AB55" s="55"/>
      <c r="AC55" s="17"/>
      <c r="AD55" s="15"/>
      <c r="AE55" s="65"/>
      <c r="AF55" s="125"/>
      <c r="AG55" s="39"/>
      <c r="AH55" s="52"/>
      <c r="AJ55" s="17"/>
      <c r="AK55" s="17"/>
      <c r="AL55" s="17"/>
      <c r="AM55" s="17"/>
      <c r="AO55" s="31" t="s">
        <v>153</v>
      </c>
    </row>
    <row r="56" spans="2:41" s="3" customFormat="1" ht="9.75" customHeight="1" x14ac:dyDescent="0.2">
      <c r="D56" s="3" t="s">
        <v>146</v>
      </c>
      <c r="E56" s="177" t="s">
        <v>1160</v>
      </c>
      <c r="K56" s="177"/>
      <c r="P56" s="75"/>
      <c r="Q56" s="90"/>
      <c r="R56" s="6"/>
      <c r="S56" s="39"/>
      <c r="T56" s="6"/>
      <c r="U56" s="5"/>
      <c r="V56" s="52"/>
      <c r="W56" s="56"/>
      <c r="X56" s="15"/>
      <c r="Y56" s="52"/>
      <c r="Z56" s="39"/>
      <c r="AA56" s="39"/>
      <c r="AB56" s="55"/>
      <c r="AC56" s="17"/>
      <c r="AD56" s="15"/>
      <c r="AE56" s="65"/>
      <c r="AF56" s="125"/>
      <c r="AG56" s="39"/>
      <c r="AH56" s="52"/>
      <c r="AJ56" s="17"/>
      <c r="AK56" s="17"/>
      <c r="AL56" s="17"/>
      <c r="AM56" s="17"/>
      <c r="AO56" s="31"/>
    </row>
    <row r="57" spans="2:41" s="3" customFormat="1" ht="9.75" customHeight="1" x14ac:dyDescent="0.2">
      <c r="E57" s="177" t="s">
        <v>1161</v>
      </c>
      <c r="K57" s="177"/>
      <c r="P57" s="75"/>
      <c r="Q57" s="90"/>
      <c r="R57" s="6"/>
      <c r="S57" s="39"/>
      <c r="T57" s="6"/>
      <c r="U57" s="5"/>
      <c r="V57" s="52"/>
      <c r="W57" s="56"/>
      <c r="X57" s="15"/>
      <c r="Y57" s="52"/>
      <c r="Z57" s="39"/>
      <c r="AA57" s="39"/>
      <c r="AB57" s="55"/>
      <c r="AC57" s="17"/>
      <c r="AD57" s="15"/>
      <c r="AE57" s="65"/>
      <c r="AF57" s="125"/>
      <c r="AG57" s="39"/>
      <c r="AH57" s="52"/>
      <c r="AJ57" s="17"/>
      <c r="AK57" s="17"/>
      <c r="AL57" s="17"/>
      <c r="AM57" s="17"/>
      <c r="AO57" s="31"/>
    </row>
    <row r="58" spans="2:41" s="3" customFormat="1" ht="9.75" customHeight="1" x14ac:dyDescent="0.2">
      <c r="E58" s="177" t="s">
        <v>1159</v>
      </c>
      <c r="K58" s="177"/>
      <c r="P58" s="75"/>
      <c r="Q58" s="90"/>
      <c r="R58" s="6"/>
      <c r="S58" s="39"/>
      <c r="T58" s="6"/>
      <c r="U58" s="5"/>
      <c r="V58" s="52"/>
      <c r="W58" s="56"/>
      <c r="X58" s="15"/>
      <c r="Y58" s="52"/>
      <c r="Z58" s="39"/>
      <c r="AA58" s="39"/>
      <c r="AB58" s="55"/>
      <c r="AC58" s="17"/>
      <c r="AD58" s="15"/>
      <c r="AE58" s="65"/>
      <c r="AF58" s="125"/>
      <c r="AG58" s="39"/>
      <c r="AH58" s="52"/>
      <c r="AJ58" s="17"/>
      <c r="AK58" s="17"/>
      <c r="AL58" s="17"/>
      <c r="AM58" s="17"/>
      <c r="AO58" s="31"/>
    </row>
    <row r="59" spans="2:41" s="3" customFormat="1" ht="9.75" customHeight="1" x14ac:dyDescent="0.2">
      <c r="E59" s="177" t="s">
        <v>1053</v>
      </c>
      <c r="K59" s="177"/>
      <c r="P59" s="75"/>
      <c r="Q59" s="90"/>
      <c r="R59" s="6"/>
      <c r="S59" s="39"/>
      <c r="T59" s="6"/>
      <c r="U59" s="5"/>
      <c r="V59" s="52"/>
      <c r="W59" s="56"/>
      <c r="X59" s="15"/>
      <c r="Y59" s="52"/>
      <c r="Z59" s="39"/>
      <c r="AA59" s="39"/>
      <c r="AB59" s="55"/>
      <c r="AC59" s="17"/>
      <c r="AD59" s="15"/>
      <c r="AE59" s="65"/>
      <c r="AF59" s="125"/>
      <c r="AG59" s="39"/>
      <c r="AH59" s="52"/>
      <c r="AJ59" s="17"/>
      <c r="AK59" s="17"/>
      <c r="AL59" s="17"/>
      <c r="AM59" s="17"/>
      <c r="AO59" s="31"/>
    </row>
    <row r="60" spans="2:41" s="3" customFormat="1" ht="3.95" customHeight="1" x14ac:dyDescent="0.2">
      <c r="P60" s="75"/>
      <c r="Q60" s="90"/>
      <c r="R60" s="6"/>
      <c r="S60" s="39"/>
      <c r="T60" s="6"/>
      <c r="U60" s="5"/>
      <c r="V60" s="52"/>
      <c r="W60" s="56"/>
      <c r="X60" s="15"/>
      <c r="Y60" s="52"/>
      <c r="Z60" s="39"/>
      <c r="AA60" s="39"/>
      <c r="AB60" s="55"/>
      <c r="AC60" s="17"/>
      <c r="AD60" s="15"/>
      <c r="AE60" s="65"/>
      <c r="AF60" s="125"/>
      <c r="AG60" s="39"/>
      <c r="AH60" s="52"/>
      <c r="AJ60" s="17"/>
      <c r="AK60" s="17"/>
      <c r="AL60" s="17"/>
      <c r="AM60" s="17"/>
      <c r="AO60" s="31" t="s">
        <v>153</v>
      </c>
    </row>
    <row r="61" spans="2:41" s="3" customFormat="1" ht="9.9499999999999993" customHeight="1" x14ac:dyDescent="0.2">
      <c r="C61" s="74" t="s">
        <v>749</v>
      </c>
      <c r="L61" s="3" t="s">
        <v>31</v>
      </c>
      <c r="O61" s="3" t="s">
        <v>31</v>
      </c>
      <c r="P61" s="75"/>
      <c r="Q61" s="90"/>
      <c r="R61" s="80" t="s">
        <v>603</v>
      </c>
      <c r="S61" s="200" t="s">
        <v>750</v>
      </c>
      <c r="T61" s="201"/>
      <c r="U61" s="5"/>
      <c r="V61" s="52"/>
      <c r="W61" s="56"/>
      <c r="X61" s="15"/>
      <c r="Y61" s="52"/>
      <c r="Z61" s="39"/>
      <c r="AA61" s="39"/>
      <c r="AB61" s="55"/>
      <c r="AC61" s="17"/>
      <c r="AD61" s="15"/>
      <c r="AE61" s="65"/>
      <c r="AF61" s="125"/>
      <c r="AG61" s="39"/>
      <c r="AH61" s="52"/>
      <c r="AJ61" s="17"/>
      <c r="AK61" s="17"/>
      <c r="AL61" s="17"/>
      <c r="AM61" s="17"/>
      <c r="AO61" s="31"/>
    </row>
    <row r="62" spans="2:41" s="3" customFormat="1" ht="3" customHeight="1" x14ac:dyDescent="0.2">
      <c r="P62" s="75"/>
      <c r="Q62" s="90"/>
      <c r="R62" s="6"/>
      <c r="S62" s="39"/>
      <c r="T62" s="6"/>
      <c r="U62" s="5"/>
      <c r="V62" s="52"/>
      <c r="W62" s="56"/>
      <c r="X62" s="15"/>
      <c r="Y62" s="52"/>
      <c r="Z62" s="39"/>
      <c r="AA62" s="39"/>
      <c r="AB62" s="55"/>
      <c r="AC62" s="17"/>
      <c r="AD62" s="15"/>
      <c r="AE62" s="65"/>
      <c r="AF62" s="125"/>
      <c r="AG62" s="39"/>
      <c r="AH62" s="52"/>
      <c r="AJ62" s="17"/>
      <c r="AK62" s="17"/>
      <c r="AL62" s="17"/>
      <c r="AM62" s="17"/>
      <c r="AO62" s="31" t="s">
        <v>153</v>
      </c>
    </row>
    <row r="63" spans="2:41" s="3" customFormat="1" ht="9.9499999999999993" customHeight="1" x14ac:dyDescent="0.2">
      <c r="C63" s="172" t="s">
        <v>868</v>
      </c>
      <c r="D63" s="172"/>
      <c r="E63" s="142"/>
      <c r="F63" s="142"/>
      <c r="G63" s="142"/>
      <c r="H63" s="142" t="s">
        <v>751</v>
      </c>
      <c r="I63" s="142"/>
      <c r="J63" s="142"/>
      <c r="K63" s="142"/>
      <c r="L63" s="142"/>
      <c r="M63" s="142"/>
      <c r="N63" s="142"/>
      <c r="P63" s="30"/>
      <c r="Q63" s="30"/>
      <c r="R63" s="30"/>
      <c r="S63" s="39"/>
      <c r="T63" s="30"/>
      <c r="U63" s="5"/>
      <c r="V63" s="52"/>
      <c r="W63" s="70"/>
      <c r="X63" s="70"/>
      <c r="Y63" s="52"/>
      <c r="Z63" s="39"/>
      <c r="AA63" s="39"/>
      <c r="AB63" s="55"/>
      <c r="AC63" s="17"/>
      <c r="AD63" s="15"/>
      <c r="AE63" s="65"/>
      <c r="AF63" s="125"/>
      <c r="AG63" s="17"/>
      <c r="AH63" s="52"/>
      <c r="AJ63" s="17"/>
      <c r="AK63" s="17"/>
      <c r="AL63" s="17"/>
      <c r="AM63" s="17"/>
      <c r="AO63" s="31"/>
    </row>
    <row r="64" spans="2:41" s="3" customFormat="1" ht="2.1" customHeight="1" x14ac:dyDescent="0.2">
      <c r="P64" s="75"/>
      <c r="Q64" s="90"/>
      <c r="R64" s="6"/>
      <c r="S64" s="39"/>
      <c r="T64" s="6"/>
      <c r="U64" s="5"/>
      <c r="V64" s="52"/>
      <c r="W64" s="56"/>
      <c r="X64" s="15"/>
      <c r="Y64" s="52"/>
      <c r="Z64" s="39"/>
      <c r="AA64" s="39"/>
      <c r="AB64" s="55"/>
      <c r="AC64" s="17"/>
      <c r="AD64" s="15"/>
      <c r="AE64" s="65"/>
      <c r="AF64" s="125"/>
      <c r="AG64" s="39"/>
      <c r="AH64" s="52"/>
      <c r="AJ64" s="17"/>
      <c r="AK64" s="17"/>
      <c r="AL64" s="17"/>
      <c r="AM64" s="17"/>
      <c r="AO64" s="31" t="s">
        <v>153</v>
      </c>
    </row>
    <row r="65" spans="2:41" s="3" customFormat="1" ht="9.9499999999999993" customHeight="1" x14ac:dyDescent="0.2">
      <c r="B65" s="113" t="s">
        <v>89</v>
      </c>
      <c r="D65" s="40"/>
      <c r="E65" s="75" t="s">
        <v>756</v>
      </c>
      <c r="F65" s="75"/>
      <c r="G65" s="30" t="s">
        <v>884</v>
      </c>
      <c r="H65" s="30"/>
      <c r="I65" s="30"/>
      <c r="J65" s="198" t="s">
        <v>885</v>
      </c>
      <c r="K65" s="30"/>
      <c r="L65" s="177"/>
      <c r="M65" s="75"/>
      <c r="N65" s="30"/>
      <c r="Q65" s="90"/>
      <c r="R65" s="29"/>
      <c r="S65" s="39">
        <f>IF(Suggested="Yes",AA65,AG65)</f>
        <v>9</v>
      </c>
      <c r="T65" s="37" t="s">
        <v>139</v>
      </c>
      <c r="U65" s="5" t="str">
        <f>+Instructions!$B$3</f>
        <v>A</v>
      </c>
      <c r="V65" s="52"/>
      <c r="W65" s="56">
        <f>+Instructions!$C$22</f>
        <v>0</v>
      </c>
      <c r="X65" s="17">
        <f>ROUND($AA65*(1-W65)+0.004999,2)</f>
        <v>9</v>
      </c>
      <c r="Y65" s="52"/>
      <c r="Z65" s="6" t="s">
        <v>1307</v>
      </c>
      <c r="AA65" s="39">
        <v>9</v>
      </c>
      <c r="AB65" s="60">
        <f>+W65</f>
        <v>0</v>
      </c>
      <c r="AC65" s="17">
        <f>+X65</f>
        <v>9</v>
      </c>
      <c r="AD65" s="12">
        <f>(AG65-AC65)/AG65</f>
        <v>0</v>
      </c>
      <c r="AE65" s="122"/>
      <c r="AF65" s="130">
        <v>3</v>
      </c>
      <c r="AG65" s="53">
        <f>SUM(AJ65:AL65)+AE65</f>
        <v>9</v>
      </c>
      <c r="AH65" s="52"/>
      <c r="AJ65" s="17">
        <f>ROUND(AC65/(1-VLOOKUP(AF65,Group,2,FALSE)),2)</f>
        <v>9</v>
      </c>
      <c r="AK65" s="17">
        <f>IF(VLOOKUP(AF65,Group,5,FALSE)="YES",VLOOKUP(ROUND(ROUND(AJ65,1)-AJ65,2),Round,2,FALSE)+VLOOKUP(AF65,Group,6,FALSE),0)</f>
        <v>0</v>
      </c>
      <c r="AL65" s="17">
        <f>IF(VLOOKUP(AF65,Group,7,FALSE)="",0,ROUND(AJ65-0.04999,1)-AJ65+AM65)</f>
        <v>0</v>
      </c>
      <c r="AM65" s="17" t="str">
        <f>IF(VLOOKUP(AF65,Group,7,FALSE)="","",VLOOKUP(AF65,Group,7,FALSE))</f>
        <v/>
      </c>
      <c r="AO65" s="31" t="s">
        <v>153</v>
      </c>
    </row>
    <row r="66" spans="2:41" s="3" customFormat="1" ht="2.1" customHeight="1" x14ac:dyDescent="0.2">
      <c r="P66" s="75"/>
      <c r="Q66" s="90"/>
      <c r="R66" s="6"/>
      <c r="S66" s="39"/>
      <c r="T66" s="6"/>
      <c r="U66" s="5"/>
      <c r="V66" s="52"/>
      <c r="W66" s="56"/>
      <c r="X66" s="15"/>
      <c r="Y66" s="52"/>
      <c r="Z66" s="39"/>
      <c r="AA66" s="39"/>
      <c r="AB66" s="55"/>
      <c r="AC66" s="17"/>
      <c r="AD66" s="15"/>
      <c r="AE66" s="65"/>
      <c r="AF66" s="125"/>
      <c r="AG66" s="39"/>
      <c r="AH66" s="52"/>
      <c r="AJ66" s="17"/>
      <c r="AK66" s="17"/>
      <c r="AL66" s="17"/>
      <c r="AM66" s="17"/>
      <c r="AO66" s="31" t="s">
        <v>153</v>
      </c>
    </row>
    <row r="67" spans="2:41" s="3" customFormat="1" ht="9.9499999999999993" customHeight="1" x14ac:dyDescent="0.2">
      <c r="B67" s="113" t="s">
        <v>89</v>
      </c>
      <c r="D67" s="40"/>
      <c r="E67" s="75" t="s">
        <v>752</v>
      </c>
      <c r="F67" s="75"/>
      <c r="G67" s="30" t="s">
        <v>753</v>
      </c>
      <c r="H67" s="30"/>
      <c r="I67" s="30"/>
      <c r="J67" s="30"/>
      <c r="K67" s="30"/>
      <c r="L67" s="177"/>
      <c r="M67" s="199" t="s">
        <v>698</v>
      </c>
      <c r="N67" s="30"/>
      <c r="P67" s="75" t="s">
        <v>538</v>
      </c>
      <c r="Q67" s="90"/>
      <c r="R67" s="29"/>
      <c r="S67" s="39">
        <f>IF(Suggested="Yes",AA67,AG67)</f>
        <v>79.45</v>
      </c>
      <c r="T67" s="37" t="s">
        <v>140</v>
      </c>
      <c r="U67" s="5" t="str">
        <f>+Instructions!$B$3</f>
        <v>A</v>
      </c>
      <c r="V67" s="52"/>
      <c r="W67" s="56">
        <f>+Instructions!$C$22</f>
        <v>0</v>
      </c>
      <c r="X67" s="17">
        <f>ROUND($AA67*(1-W67)+0.004999,2)</f>
        <v>79.45</v>
      </c>
      <c r="Y67" s="52"/>
      <c r="Z67" s="6" t="s">
        <v>1307</v>
      </c>
      <c r="AA67" s="39">
        <v>79.45</v>
      </c>
      <c r="AB67" s="60">
        <f>+W67</f>
        <v>0</v>
      </c>
      <c r="AC67" s="17">
        <f>+X67</f>
        <v>79.45</v>
      </c>
      <c r="AD67" s="12">
        <f>(AG67-AC67)/AG67</f>
        <v>0</v>
      </c>
      <c r="AE67" s="122"/>
      <c r="AF67" s="130">
        <v>3</v>
      </c>
      <c r="AG67" s="53">
        <f>SUM(AJ67:AL67)+AE67</f>
        <v>79.45</v>
      </c>
      <c r="AH67" s="52"/>
      <c r="AJ67" s="17">
        <f>ROUND(AC67/(1-VLOOKUP(AF67,Group,2,FALSE)),2)</f>
        <v>79.45</v>
      </c>
      <c r="AK67" s="17">
        <f>IF(VLOOKUP(AF67,Group,5,FALSE)="YES",VLOOKUP(ROUND(ROUND(AJ67,1)-AJ67,2),Round,2,FALSE)+VLOOKUP(AF67,Group,6,FALSE),0)</f>
        <v>0</v>
      </c>
      <c r="AL67" s="17">
        <f>IF(VLOOKUP(AF67,Group,7,FALSE)="",0,ROUND(AJ67-0.04999,1)-AJ67+AM67)</f>
        <v>0</v>
      </c>
      <c r="AM67" s="17" t="str">
        <f>IF(VLOOKUP(AF67,Group,7,FALSE)="","",VLOOKUP(AF67,Group,7,FALSE))</f>
        <v/>
      </c>
      <c r="AO67" s="31" t="s">
        <v>153</v>
      </c>
    </row>
    <row r="68" spans="2:41" s="3" customFormat="1" ht="9.9499999999999993" customHeight="1" x14ac:dyDescent="0.2">
      <c r="B68" s="113" t="s">
        <v>89</v>
      </c>
      <c r="D68" s="40"/>
      <c r="E68" s="75" t="s">
        <v>752</v>
      </c>
      <c r="F68" s="75"/>
      <c r="G68" s="30" t="s">
        <v>1061</v>
      </c>
      <c r="H68" s="30"/>
      <c r="I68" s="30"/>
      <c r="J68" s="30"/>
      <c r="K68" s="30"/>
      <c r="L68" s="177"/>
      <c r="M68" s="199" t="s">
        <v>698</v>
      </c>
      <c r="N68" s="30"/>
      <c r="P68" s="75" t="s">
        <v>538</v>
      </c>
      <c r="Q68" s="90"/>
      <c r="R68" s="29" t="s">
        <v>145</v>
      </c>
      <c r="S68" s="39">
        <f>IF(Suggested="Yes",AA68,AG68)</f>
        <v>107.3</v>
      </c>
      <c r="T68" s="37" t="s">
        <v>140</v>
      </c>
      <c r="U68" s="5" t="str">
        <f>+Instructions!$B$3</f>
        <v>A</v>
      </c>
      <c r="V68" s="52"/>
      <c r="W68" s="56">
        <f>+Instructions!$C$22</f>
        <v>0</v>
      </c>
      <c r="X68" s="17">
        <f t="shared" ref="X68" si="54">ROUND($AA68*(1-W68)+0.004999,2)</f>
        <v>107.3</v>
      </c>
      <c r="Y68" s="52"/>
      <c r="Z68" s="6" t="s">
        <v>1307</v>
      </c>
      <c r="AA68" s="39">
        <v>107.3</v>
      </c>
      <c r="AB68" s="60">
        <f t="shared" ref="AB68" si="55">+W68</f>
        <v>0</v>
      </c>
      <c r="AC68" s="17">
        <f t="shared" ref="AC68" si="56">+X68</f>
        <v>107.3</v>
      </c>
      <c r="AD68" s="12">
        <f t="shared" ref="AD68" si="57">(AG68-AC68)/AG68</f>
        <v>0</v>
      </c>
      <c r="AE68" s="122"/>
      <c r="AF68" s="130">
        <v>3</v>
      </c>
      <c r="AG68" s="53">
        <f t="shared" ref="AG68" si="58">SUM(AJ68:AL68)+AE68</f>
        <v>107.3</v>
      </c>
      <c r="AH68" s="52"/>
      <c r="AJ68" s="17">
        <f t="shared" ref="AJ68" si="59">ROUND(AC68/(1-VLOOKUP(AF68,Group,2,FALSE)),2)</f>
        <v>107.3</v>
      </c>
      <c r="AK68" s="17">
        <f t="shared" ref="AK68" si="60">IF(VLOOKUP(AF68,Group,5,FALSE)="YES",VLOOKUP(ROUND(ROUND(AJ68,1)-AJ68,2),Round,2,FALSE)+VLOOKUP(AF68,Group,6,FALSE),0)</f>
        <v>0</v>
      </c>
      <c r="AL68" s="17">
        <f t="shared" ref="AL68" si="61">IF(VLOOKUP(AF68,Group,7,FALSE)="",0,ROUND(AJ68-0.04999,1)-AJ68+AM68)</f>
        <v>0</v>
      </c>
      <c r="AM68" s="17" t="str">
        <f t="shared" ref="AM68" si="62">IF(VLOOKUP(AF68,Group,7,FALSE)="","",VLOOKUP(AF68,Group,7,FALSE))</f>
        <v/>
      </c>
      <c r="AO68" s="31" t="s">
        <v>153</v>
      </c>
    </row>
    <row r="69" spans="2:41" s="3" customFormat="1" ht="2.1" customHeight="1" x14ac:dyDescent="0.2">
      <c r="P69" s="75"/>
      <c r="Q69" s="90"/>
      <c r="R69" s="6"/>
      <c r="S69" s="39"/>
      <c r="T69" s="6"/>
      <c r="U69" s="5"/>
      <c r="V69" s="52"/>
      <c r="W69" s="56"/>
      <c r="X69" s="15"/>
      <c r="Y69" s="52"/>
      <c r="Z69" s="39"/>
      <c r="AA69" s="39"/>
      <c r="AB69" s="55"/>
      <c r="AC69" s="17"/>
      <c r="AD69" s="15"/>
      <c r="AE69" s="65"/>
      <c r="AF69" s="125"/>
      <c r="AG69" s="39"/>
      <c r="AH69" s="52"/>
      <c r="AJ69" s="17"/>
      <c r="AK69" s="17"/>
      <c r="AL69" s="17"/>
      <c r="AM69" s="17"/>
      <c r="AO69" s="31" t="s">
        <v>153</v>
      </c>
    </row>
    <row r="70" spans="2:41" s="3" customFormat="1" ht="9.9499999999999993" customHeight="1" x14ac:dyDescent="0.2">
      <c r="B70" s="113" t="s">
        <v>89</v>
      </c>
      <c r="D70" s="40"/>
      <c r="E70" s="75" t="s">
        <v>754</v>
      </c>
      <c r="F70" s="75"/>
      <c r="G70" s="30" t="s">
        <v>757</v>
      </c>
      <c r="H70" s="30"/>
      <c r="I70" s="30"/>
      <c r="J70" s="30"/>
      <c r="K70" s="30"/>
      <c r="L70" s="177"/>
      <c r="M70" s="199" t="s">
        <v>698</v>
      </c>
      <c r="N70" s="30"/>
      <c r="P70" s="75" t="s">
        <v>755</v>
      </c>
      <c r="Q70" s="90"/>
      <c r="R70" s="29"/>
      <c r="S70" s="39">
        <f>IF(Suggested="Yes",AA70,AG70)</f>
        <v>83.5</v>
      </c>
      <c r="T70" s="37" t="s">
        <v>140</v>
      </c>
      <c r="U70" s="5" t="str">
        <f>+Instructions!$B$3</f>
        <v>A</v>
      </c>
      <c r="V70" s="52"/>
      <c r="W70" s="56">
        <f>+Instructions!$C$22</f>
        <v>0</v>
      </c>
      <c r="X70" s="17">
        <f>ROUND($AA70*(1-W70)+0.004999,2)</f>
        <v>83.5</v>
      </c>
      <c r="Y70" s="52"/>
      <c r="Z70" s="6" t="s">
        <v>1307</v>
      </c>
      <c r="AA70" s="39">
        <v>83.5</v>
      </c>
      <c r="AB70" s="60">
        <f>+W70</f>
        <v>0</v>
      </c>
      <c r="AC70" s="17">
        <f>+X70</f>
        <v>83.5</v>
      </c>
      <c r="AD70" s="12">
        <f>(AG70-AC70)/AG70</f>
        <v>0</v>
      </c>
      <c r="AE70" s="122"/>
      <c r="AF70" s="130">
        <v>3</v>
      </c>
      <c r="AG70" s="53">
        <f>SUM(AJ70:AL70)+AE70</f>
        <v>83.5</v>
      </c>
      <c r="AH70" s="52"/>
      <c r="AJ70" s="17">
        <f>ROUND(AC70/(1-VLOOKUP(AF70,Group,2,FALSE)),2)</f>
        <v>83.5</v>
      </c>
      <c r="AK70" s="17">
        <f>IF(VLOOKUP(AF70,Group,5,FALSE)="YES",VLOOKUP(ROUND(ROUND(AJ70,1)-AJ70,2),Round,2,FALSE)+VLOOKUP(AF70,Group,6,FALSE),0)</f>
        <v>0</v>
      </c>
      <c r="AL70" s="17">
        <f>IF(VLOOKUP(AF70,Group,7,FALSE)="",0,ROUND(AJ70-0.04999,1)-AJ70+AM70)</f>
        <v>0</v>
      </c>
      <c r="AM70" s="17" t="str">
        <f>IF(VLOOKUP(AF70,Group,7,FALSE)="","",VLOOKUP(AF70,Group,7,FALSE))</f>
        <v/>
      </c>
      <c r="AO70" s="31" t="s">
        <v>153</v>
      </c>
    </row>
    <row r="71" spans="2:41" s="3" customFormat="1" ht="9.9499999999999993" customHeight="1" x14ac:dyDescent="0.2">
      <c r="B71" s="113" t="s">
        <v>89</v>
      </c>
      <c r="D71" s="40"/>
      <c r="E71" s="75" t="s">
        <v>754</v>
      </c>
      <c r="F71" s="75"/>
      <c r="G71" s="30" t="s">
        <v>1062</v>
      </c>
      <c r="H71" s="30"/>
      <c r="I71" s="30"/>
      <c r="J71" s="30"/>
      <c r="K71" s="30"/>
      <c r="L71" s="177"/>
      <c r="M71" s="199" t="s">
        <v>698</v>
      </c>
      <c r="N71" s="30"/>
      <c r="P71" s="75" t="s">
        <v>755</v>
      </c>
      <c r="Q71" s="90"/>
      <c r="R71" s="29" t="s">
        <v>145</v>
      </c>
      <c r="S71" s="39">
        <f>IF(Suggested="Yes",AA71,AG71)</f>
        <v>111.65</v>
      </c>
      <c r="T71" s="37" t="s">
        <v>140</v>
      </c>
      <c r="U71" s="5" t="str">
        <f>+Instructions!$B$3</f>
        <v>A</v>
      </c>
      <c r="V71" s="52"/>
      <c r="W71" s="56">
        <f>+Instructions!$C$22</f>
        <v>0</v>
      </c>
      <c r="X71" s="17">
        <f t="shared" ref="X71" si="63">ROUND($AA71*(1-W71)+0.004999,2)</f>
        <v>111.65</v>
      </c>
      <c r="Y71" s="52"/>
      <c r="Z71" s="6" t="s">
        <v>1307</v>
      </c>
      <c r="AA71" s="39">
        <v>111.65</v>
      </c>
      <c r="AB71" s="60">
        <f t="shared" ref="AB71" si="64">+W71</f>
        <v>0</v>
      </c>
      <c r="AC71" s="17">
        <f t="shared" ref="AC71" si="65">+X71</f>
        <v>111.65</v>
      </c>
      <c r="AD71" s="12">
        <f t="shared" ref="AD71" si="66">(AG71-AC71)/AG71</f>
        <v>0</v>
      </c>
      <c r="AE71" s="122"/>
      <c r="AF71" s="130">
        <v>3</v>
      </c>
      <c r="AG71" s="53">
        <f t="shared" ref="AG71" si="67">SUM(AJ71:AL71)+AE71</f>
        <v>111.65</v>
      </c>
      <c r="AH71" s="52"/>
      <c r="AJ71" s="17">
        <f t="shared" ref="AJ71" si="68">ROUND(AC71/(1-VLOOKUP(AF71,Group,2,FALSE)),2)</f>
        <v>111.65</v>
      </c>
      <c r="AK71" s="17">
        <f t="shared" ref="AK71" si="69">IF(VLOOKUP(AF71,Group,5,FALSE)="YES",VLOOKUP(ROUND(ROUND(AJ71,1)-AJ71,2),Round,2,FALSE)+VLOOKUP(AF71,Group,6,FALSE),0)</f>
        <v>0</v>
      </c>
      <c r="AL71" s="17">
        <f t="shared" ref="AL71" si="70">IF(VLOOKUP(AF71,Group,7,FALSE)="",0,ROUND(AJ71-0.04999,1)-AJ71+AM71)</f>
        <v>0</v>
      </c>
      <c r="AM71" s="17" t="str">
        <f t="shared" ref="AM71" si="71">IF(VLOOKUP(AF71,Group,7,FALSE)="","",VLOOKUP(AF71,Group,7,FALSE))</f>
        <v/>
      </c>
      <c r="AO71" s="31" t="s">
        <v>153</v>
      </c>
    </row>
    <row r="72" spans="2:41" s="3" customFormat="1" ht="2.1" customHeight="1" x14ac:dyDescent="0.2">
      <c r="P72" s="75"/>
      <c r="Q72" s="90"/>
      <c r="R72" s="6"/>
      <c r="S72" s="39"/>
      <c r="T72" s="6"/>
      <c r="U72" s="5"/>
      <c r="V72" s="52"/>
      <c r="W72" s="56"/>
      <c r="X72" s="15"/>
      <c r="Y72" s="52"/>
      <c r="Z72" s="39"/>
      <c r="AA72" s="39"/>
      <c r="AB72" s="55"/>
      <c r="AC72" s="17"/>
      <c r="AD72" s="15"/>
      <c r="AE72" s="65"/>
      <c r="AF72" s="125"/>
      <c r="AG72" s="39"/>
      <c r="AH72" s="52"/>
      <c r="AJ72" s="17"/>
      <c r="AK72" s="17"/>
      <c r="AL72" s="17"/>
      <c r="AM72" s="17"/>
      <c r="AO72" s="31" t="s">
        <v>153</v>
      </c>
    </row>
    <row r="73" spans="2:41" s="3" customFormat="1" ht="9.9499999999999993" customHeight="1" x14ac:dyDescent="0.2">
      <c r="B73" s="113" t="s">
        <v>89</v>
      </c>
      <c r="D73" s="40"/>
      <c r="E73" s="75" t="s">
        <v>667</v>
      </c>
      <c r="F73" s="75"/>
      <c r="G73" s="30" t="s">
        <v>513</v>
      </c>
      <c r="H73" s="30"/>
      <c r="I73" s="30"/>
      <c r="J73" s="30"/>
      <c r="K73" s="30"/>
      <c r="L73" s="30"/>
      <c r="M73" s="30"/>
      <c r="N73" s="30"/>
      <c r="P73" s="75"/>
      <c r="Q73" s="90"/>
      <c r="R73" s="29" t="s">
        <v>181</v>
      </c>
      <c r="S73" s="39">
        <f>IF(Suggested="Yes",AA73,AG73)</f>
        <v>19.05</v>
      </c>
      <c r="T73" s="37" t="s">
        <v>139</v>
      </c>
      <c r="U73" s="5" t="str">
        <f>+Instructions!$B$3</f>
        <v>A</v>
      </c>
      <c r="V73" s="52"/>
      <c r="W73" s="56">
        <f>+Instructions!$C$22</f>
        <v>0</v>
      </c>
      <c r="X73" s="17">
        <f>ROUND($AA73*(1-W73)+0.004999,2)</f>
        <v>19.05</v>
      </c>
      <c r="Y73" s="52"/>
      <c r="Z73" s="6" t="s">
        <v>1307</v>
      </c>
      <c r="AA73" s="39">
        <v>19.05</v>
      </c>
      <c r="AB73" s="60">
        <f>+W73</f>
        <v>0</v>
      </c>
      <c r="AC73" s="17">
        <f>+X73</f>
        <v>19.05</v>
      </c>
      <c r="AD73" s="12">
        <f>(AG73-AC73)/AG73</f>
        <v>0</v>
      </c>
      <c r="AE73" s="122"/>
      <c r="AF73" s="130">
        <v>3</v>
      </c>
      <c r="AG73" s="53">
        <f>SUM(AJ73:AL73)+AE73</f>
        <v>19.05</v>
      </c>
      <c r="AH73" s="52"/>
      <c r="AJ73" s="17">
        <f>ROUND(AC73/(1-VLOOKUP(AF73,Group,2,FALSE)),2)</f>
        <v>19.05</v>
      </c>
      <c r="AK73" s="17">
        <f>IF(VLOOKUP(AF73,Group,5,FALSE)="YES",VLOOKUP(ROUND(ROUND(AJ73,1)-AJ73,2),Round,2,FALSE)+VLOOKUP(AF73,Group,6,FALSE),0)</f>
        <v>0</v>
      </c>
      <c r="AL73" s="17">
        <f>IF(VLOOKUP(AF73,Group,7,FALSE)="",0,ROUND(AJ73-0.04999,1)-AJ73+AM73)</f>
        <v>0</v>
      </c>
      <c r="AM73" s="17" t="str">
        <f>IF(VLOOKUP(AF73,Group,7,FALSE)="","",VLOOKUP(AF73,Group,7,FALSE))</f>
        <v/>
      </c>
      <c r="AO73" s="31" t="s">
        <v>153</v>
      </c>
    </row>
    <row r="74" spans="2:41" s="3" customFormat="1" ht="3" customHeight="1" x14ac:dyDescent="0.2">
      <c r="P74" s="75"/>
      <c r="Q74" s="90"/>
      <c r="R74" s="6"/>
      <c r="S74" s="39"/>
      <c r="T74" s="6"/>
      <c r="U74" s="5"/>
      <c r="V74" s="52"/>
      <c r="W74" s="56"/>
      <c r="X74" s="15"/>
      <c r="Y74" s="52"/>
      <c r="Z74" s="39"/>
      <c r="AA74" s="39"/>
      <c r="AB74" s="55"/>
      <c r="AC74" s="17"/>
      <c r="AD74" s="15"/>
      <c r="AE74" s="65"/>
      <c r="AF74" s="125"/>
      <c r="AG74" s="39"/>
      <c r="AH74" s="52"/>
      <c r="AJ74" s="17"/>
      <c r="AK74" s="17"/>
      <c r="AL74" s="17"/>
      <c r="AM74" s="17"/>
      <c r="AO74" s="31" t="s">
        <v>153</v>
      </c>
    </row>
    <row r="75" spans="2:41" s="3" customFormat="1" ht="9.9499999999999993" customHeight="1" x14ac:dyDescent="0.2">
      <c r="C75" s="172" t="s">
        <v>869</v>
      </c>
      <c r="D75" s="40"/>
      <c r="E75" s="142"/>
      <c r="F75" s="142"/>
      <c r="G75" s="142"/>
      <c r="H75" s="142"/>
      <c r="I75" s="142"/>
      <c r="J75" s="142"/>
      <c r="K75" s="142"/>
      <c r="L75" s="142"/>
      <c r="M75" s="142"/>
      <c r="N75" s="142"/>
      <c r="P75" s="30"/>
      <c r="Q75" s="30"/>
      <c r="R75" s="30"/>
      <c r="S75" s="39"/>
      <c r="T75" s="30"/>
      <c r="U75" s="5"/>
      <c r="V75" s="52"/>
      <c r="W75" s="70"/>
      <c r="X75" s="70"/>
      <c r="Y75" s="52"/>
      <c r="Z75" s="39"/>
      <c r="AA75" s="39"/>
      <c r="AB75" s="55"/>
      <c r="AC75" s="17"/>
      <c r="AD75" s="15"/>
      <c r="AE75" s="65"/>
      <c r="AF75" s="125"/>
      <c r="AG75" s="17"/>
      <c r="AH75" s="52"/>
      <c r="AJ75" s="17"/>
      <c r="AK75" s="17"/>
      <c r="AL75" s="17"/>
      <c r="AM75" s="17"/>
      <c r="AO75" s="31"/>
    </row>
    <row r="76" spans="2:41" s="3" customFormat="1" ht="9.9499999999999993" customHeight="1" x14ac:dyDescent="0.2">
      <c r="C76" s="35"/>
      <c r="D76" s="40"/>
      <c r="E76" s="142" t="s">
        <v>758</v>
      </c>
      <c r="F76" s="142"/>
      <c r="G76" s="142" t="s">
        <v>762</v>
      </c>
      <c r="H76" s="142"/>
      <c r="I76" s="142"/>
      <c r="J76" s="142" t="s">
        <v>763</v>
      </c>
      <c r="K76" s="142"/>
      <c r="L76" s="142"/>
      <c r="M76" s="142"/>
      <c r="N76" s="142"/>
      <c r="P76" s="30"/>
      <c r="Q76" s="30"/>
      <c r="R76" s="30"/>
      <c r="S76" s="39"/>
      <c r="T76" s="30"/>
      <c r="U76" s="5"/>
      <c r="V76" s="52"/>
      <c r="W76" s="70"/>
      <c r="X76" s="70"/>
      <c r="Y76" s="52"/>
      <c r="Z76" s="39"/>
      <c r="AA76" s="39"/>
      <c r="AB76" s="55"/>
      <c r="AC76" s="17"/>
      <c r="AD76" s="15"/>
      <c r="AE76" s="65"/>
      <c r="AF76" s="125"/>
      <c r="AG76" s="17"/>
      <c r="AH76" s="52"/>
      <c r="AJ76" s="17"/>
      <c r="AK76" s="17"/>
      <c r="AL76" s="17"/>
      <c r="AM76" s="17"/>
      <c r="AO76" s="31"/>
    </row>
    <row r="77" spans="2:41" s="3" customFormat="1" ht="9.9499999999999993" customHeight="1" x14ac:dyDescent="0.2">
      <c r="C77" s="35"/>
      <c r="D77" s="40"/>
      <c r="E77" s="142" t="s">
        <v>759</v>
      </c>
      <c r="F77" s="142"/>
      <c r="G77" s="142" t="s">
        <v>761</v>
      </c>
      <c r="H77" s="142"/>
      <c r="I77" s="142"/>
      <c r="J77" s="142" t="s">
        <v>760</v>
      </c>
      <c r="K77" s="142"/>
      <c r="L77" s="142"/>
      <c r="M77" s="142"/>
      <c r="N77" s="142"/>
      <c r="P77" s="30"/>
      <c r="Q77" s="30"/>
      <c r="R77" s="30"/>
      <c r="S77" s="39"/>
      <c r="T77" s="30"/>
      <c r="U77" s="5"/>
      <c r="V77" s="52"/>
      <c r="W77" s="70"/>
      <c r="X77" s="70"/>
      <c r="Y77" s="52"/>
      <c r="Z77" s="39"/>
      <c r="AA77" s="39"/>
      <c r="AB77" s="55"/>
      <c r="AC77" s="17"/>
      <c r="AD77" s="15"/>
      <c r="AE77" s="65"/>
      <c r="AF77" s="125"/>
      <c r="AG77" s="17"/>
      <c r="AH77" s="52"/>
      <c r="AJ77" s="17"/>
      <c r="AK77" s="17"/>
      <c r="AL77" s="17"/>
      <c r="AM77" s="17"/>
      <c r="AO77" s="31"/>
    </row>
    <row r="78" spans="2:41" s="3" customFormat="1" ht="2.1" customHeight="1" x14ac:dyDescent="0.2">
      <c r="P78" s="75"/>
      <c r="Q78" s="90"/>
      <c r="R78" s="6"/>
      <c r="S78" s="39"/>
      <c r="T78" s="6"/>
      <c r="U78" s="5"/>
      <c r="V78" s="52"/>
      <c r="W78" s="56"/>
      <c r="X78" s="15"/>
      <c r="Y78" s="52"/>
      <c r="Z78" s="39"/>
      <c r="AA78" s="39"/>
      <c r="AB78" s="55"/>
      <c r="AC78" s="17"/>
      <c r="AD78" s="15"/>
      <c r="AE78" s="65"/>
      <c r="AF78" s="125"/>
      <c r="AG78" s="39"/>
      <c r="AH78" s="52"/>
      <c r="AJ78" s="17"/>
      <c r="AK78" s="17"/>
      <c r="AL78" s="17"/>
      <c r="AM78" s="17"/>
      <c r="AO78" s="31" t="s">
        <v>153</v>
      </c>
    </row>
    <row r="79" spans="2:41" s="3" customFormat="1" ht="9.9499999999999993" customHeight="1" x14ac:dyDescent="0.2">
      <c r="B79" s="113" t="s">
        <v>89</v>
      </c>
      <c r="D79" s="40"/>
      <c r="E79" s="75" t="s">
        <v>756</v>
      </c>
      <c r="F79" s="75"/>
      <c r="G79" s="30" t="s">
        <v>884</v>
      </c>
      <c r="H79" s="30"/>
      <c r="I79" s="30"/>
      <c r="J79" s="198" t="s">
        <v>885</v>
      </c>
      <c r="K79" s="30"/>
      <c r="L79" s="177"/>
      <c r="M79" s="75"/>
      <c r="N79" s="30"/>
      <c r="P79" s="75"/>
      <c r="Q79" s="90"/>
      <c r="R79" s="29"/>
      <c r="S79" s="39">
        <f>IF(Suggested="Yes",AA79,AG79)</f>
        <v>12.75</v>
      </c>
      <c r="T79" s="37" t="s">
        <v>139</v>
      </c>
      <c r="U79" s="5" t="str">
        <f>+Instructions!$B$3</f>
        <v>A</v>
      </c>
      <c r="V79" s="52"/>
      <c r="W79" s="56">
        <f>+Instructions!$C$22</f>
        <v>0</v>
      </c>
      <c r="X79" s="17">
        <f>ROUND($AA79*(1-W79)+0.004999,2)</f>
        <v>12.75</v>
      </c>
      <c r="Y79" s="52"/>
      <c r="Z79" s="6" t="s">
        <v>1307</v>
      </c>
      <c r="AA79" s="39">
        <v>12.75</v>
      </c>
      <c r="AB79" s="60">
        <f>+W79</f>
        <v>0</v>
      </c>
      <c r="AC79" s="17">
        <f>+X79</f>
        <v>12.75</v>
      </c>
      <c r="AD79" s="12">
        <f>(AG79-AC79)/AG79</f>
        <v>0</v>
      </c>
      <c r="AE79" s="122"/>
      <c r="AF79" s="130">
        <v>3</v>
      </c>
      <c r="AG79" s="53">
        <f>SUM(AJ79:AL79)+AE79</f>
        <v>12.75</v>
      </c>
      <c r="AH79" s="52"/>
      <c r="AJ79" s="17">
        <f>ROUND(AC79/(1-VLOOKUP(AF79,Group,2,FALSE)),2)</f>
        <v>12.75</v>
      </c>
      <c r="AK79" s="17">
        <f>IF(VLOOKUP(AF79,Group,5,FALSE)="YES",VLOOKUP(ROUND(ROUND(AJ79,1)-AJ79,2),Round,2,FALSE)+VLOOKUP(AF79,Group,6,FALSE),0)</f>
        <v>0</v>
      </c>
      <c r="AL79" s="17">
        <f>IF(VLOOKUP(AF79,Group,7,FALSE)="",0,ROUND(AJ79-0.04999,1)-AJ79+AM79)</f>
        <v>0</v>
      </c>
      <c r="AM79" s="17" t="str">
        <f>IF(VLOOKUP(AF79,Group,7,FALSE)="","",VLOOKUP(AF79,Group,7,FALSE))</f>
        <v/>
      </c>
      <c r="AO79" s="31" t="s">
        <v>153</v>
      </c>
    </row>
    <row r="80" spans="2:41" s="3" customFormat="1" ht="2.1" customHeight="1" x14ac:dyDescent="0.2">
      <c r="P80" s="75"/>
      <c r="Q80" s="90"/>
      <c r="R80" s="6"/>
      <c r="S80" s="39"/>
      <c r="T80" s="6"/>
      <c r="U80" s="5"/>
      <c r="V80" s="52"/>
      <c r="W80" s="56"/>
      <c r="X80" s="15"/>
      <c r="Y80" s="52"/>
      <c r="Z80" s="39"/>
      <c r="AA80" s="39"/>
      <c r="AB80" s="55"/>
      <c r="AC80" s="17"/>
      <c r="AD80" s="15"/>
      <c r="AE80" s="65"/>
      <c r="AF80" s="125"/>
      <c r="AG80" s="39"/>
      <c r="AH80" s="52"/>
      <c r="AJ80" s="17"/>
      <c r="AK80" s="17"/>
      <c r="AL80" s="17"/>
      <c r="AM80" s="17"/>
      <c r="AO80" s="31" t="s">
        <v>153</v>
      </c>
    </row>
    <row r="81" spans="2:41" s="3" customFormat="1" ht="9.9499999999999993" customHeight="1" x14ac:dyDescent="0.2">
      <c r="B81" s="113" t="s">
        <v>89</v>
      </c>
      <c r="D81" s="40"/>
      <c r="E81" s="75" t="s">
        <v>752</v>
      </c>
      <c r="F81" s="75"/>
      <c r="G81" s="30" t="s">
        <v>753</v>
      </c>
      <c r="H81" s="30"/>
      <c r="I81" s="30"/>
      <c r="J81" s="30"/>
      <c r="K81" s="30"/>
      <c r="L81" s="177"/>
      <c r="M81" s="199" t="s">
        <v>698</v>
      </c>
      <c r="N81" s="30"/>
      <c r="P81" s="75" t="s">
        <v>538</v>
      </c>
      <c r="Q81" s="90"/>
      <c r="R81" s="29"/>
      <c r="S81" s="39">
        <f>IF(Suggested="Yes",AA81,AG81)</f>
        <v>116.05</v>
      </c>
      <c r="T81" s="37" t="s">
        <v>140</v>
      </c>
      <c r="U81" s="5" t="str">
        <f>+Instructions!$B$3</f>
        <v>A</v>
      </c>
      <c r="V81" s="52"/>
      <c r="W81" s="56">
        <f>+Instructions!$C$22</f>
        <v>0</v>
      </c>
      <c r="X81" s="17">
        <f>ROUND($AA81*(1-W81)+0.004999,2)</f>
        <v>116.05</v>
      </c>
      <c r="Y81" s="52"/>
      <c r="Z81" s="6" t="s">
        <v>1307</v>
      </c>
      <c r="AA81" s="39">
        <v>116.05</v>
      </c>
      <c r="AB81" s="60">
        <f>+W81</f>
        <v>0</v>
      </c>
      <c r="AC81" s="17">
        <f>+X81</f>
        <v>116.05</v>
      </c>
      <c r="AD81" s="12">
        <f>(AG81-AC81)/AG81</f>
        <v>0</v>
      </c>
      <c r="AE81" s="122"/>
      <c r="AF81" s="130">
        <v>3</v>
      </c>
      <c r="AG81" s="53">
        <f>SUM(AJ81:AL81)+AE81</f>
        <v>116.05</v>
      </c>
      <c r="AH81" s="52"/>
      <c r="AJ81" s="17">
        <f>ROUND(AC81/(1-VLOOKUP(AF81,Group,2,FALSE)),2)</f>
        <v>116.05</v>
      </c>
      <c r="AK81" s="17">
        <f>IF(VLOOKUP(AF81,Group,5,FALSE)="YES",VLOOKUP(ROUND(ROUND(AJ81,1)-AJ81,2),Round,2,FALSE)+VLOOKUP(AF81,Group,6,FALSE),0)</f>
        <v>0</v>
      </c>
      <c r="AL81" s="17">
        <f>IF(VLOOKUP(AF81,Group,7,FALSE)="",0,ROUND(AJ81-0.04999,1)-AJ81+AM81)</f>
        <v>0</v>
      </c>
      <c r="AM81" s="17" t="str">
        <f>IF(VLOOKUP(AF81,Group,7,FALSE)="","",VLOOKUP(AF81,Group,7,FALSE))</f>
        <v/>
      </c>
      <c r="AO81" s="31" t="s">
        <v>153</v>
      </c>
    </row>
    <row r="82" spans="2:41" s="3" customFormat="1" ht="9.9499999999999993" customHeight="1" x14ac:dyDescent="0.2">
      <c r="B82" s="113" t="s">
        <v>89</v>
      </c>
      <c r="D82" s="40"/>
      <c r="E82" s="75" t="s">
        <v>752</v>
      </c>
      <c r="F82" s="75"/>
      <c r="G82" s="30" t="s">
        <v>1061</v>
      </c>
      <c r="H82" s="30"/>
      <c r="I82" s="30"/>
      <c r="J82" s="30"/>
      <c r="K82" s="30"/>
      <c r="L82" s="177"/>
      <c r="M82" s="199" t="s">
        <v>698</v>
      </c>
      <c r="N82" s="30"/>
      <c r="P82" s="75" t="s">
        <v>538</v>
      </c>
      <c r="Q82" s="90"/>
      <c r="R82" s="29" t="s">
        <v>145</v>
      </c>
      <c r="S82" s="39">
        <f>IF(Suggested="Yes",AA82,AG82)</f>
        <v>107.3</v>
      </c>
      <c r="T82" s="37" t="s">
        <v>140</v>
      </c>
      <c r="U82" s="5" t="str">
        <f>+Instructions!$B$3</f>
        <v>A</v>
      </c>
      <c r="V82" s="52"/>
      <c r="W82" s="56">
        <f>+Instructions!$C$22</f>
        <v>0</v>
      </c>
      <c r="X82" s="17">
        <f t="shared" ref="X82" si="72">ROUND($AA82*(1-W82)+0.004999,2)</f>
        <v>107.3</v>
      </c>
      <c r="Y82" s="52"/>
      <c r="Z82" s="6" t="s">
        <v>1307</v>
      </c>
      <c r="AA82" s="39">
        <v>107.3</v>
      </c>
      <c r="AB82" s="60">
        <f t="shared" ref="AB82" si="73">+W82</f>
        <v>0</v>
      </c>
      <c r="AC82" s="17">
        <f t="shared" ref="AC82" si="74">+X82</f>
        <v>107.3</v>
      </c>
      <c r="AD82" s="12">
        <f t="shared" ref="AD82" si="75">(AG82-AC82)/AG82</f>
        <v>0</v>
      </c>
      <c r="AE82" s="122"/>
      <c r="AF82" s="130">
        <v>3</v>
      </c>
      <c r="AG82" s="53">
        <f t="shared" ref="AG82" si="76">SUM(AJ82:AL82)+AE82</f>
        <v>107.3</v>
      </c>
      <c r="AH82" s="52"/>
      <c r="AJ82" s="17">
        <f t="shared" ref="AJ82" si="77">ROUND(AC82/(1-VLOOKUP(AF82,Group,2,FALSE)),2)</f>
        <v>107.3</v>
      </c>
      <c r="AK82" s="17">
        <f t="shared" ref="AK82" si="78">IF(VLOOKUP(AF82,Group,5,FALSE)="YES",VLOOKUP(ROUND(ROUND(AJ82,1)-AJ82,2),Round,2,FALSE)+VLOOKUP(AF82,Group,6,FALSE),0)</f>
        <v>0</v>
      </c>
      <c r="AL82" s="17">
        <f t="shared" ref="AL82" si="79">IF(VLOOKUP(AF82,Group,7,FALSE)="",0,ROUND(AJ82-0.04999,1)-AJ82+AM82)</f>
        <v>0</v>
      </c>
      <c r="AM82" s="17" t="str">
        <f t="shared" ref="AM82" si="80">IF(VLOOKUP(AF82,Group,7,FALSE)="","",VLOOKUP(AF82,Group,7,FALSE))</f>
        <v/>
      </c>
      <c r="AO82" s="31" t="s">
        <v>153</v>
      </c>
    </row>
    <row r="83" spans="2:41" s="3" customFormat="1" ht="2.1" customHeight="1" x14ac:dyDescent="0.2">
      <c r="P83" s="75"/>
      <c r="Q83" s="90"/>
      <c r="R83" s="6"/>
      <c r="S83" s="39"/>
      <c r="T83" s="6"/>
      <c r="U83" s="5"/>
      <c r="V83" s="52"/>
      <c r="W83" s="56"/>
      <c r="X83" s="15"/>
      <c r="Y83" s="52"/>
      <c r="Z83" s="39"/>
      <c r="AA83" s="39"/>
      <c r="AB83" s="55"/>
      <c r="AC83" s="17"/>
      <c r="AD83" s="15"/>
      <c r="AE83" s="65"/>
      <c r="AF83" s="125"/>
      <c r="AG83" s="39"/>
      <c r="AH83" s="52"/>
      <c r="AJ83" s="17"/>
      <c r="AK83" s="17"/>
      <c r="AL83" s="17"/>
      <c r="AM83" s="17"/>
      <c r="AO83" s="31" t="s">
        <v>153</v>
      </c>
    </row>
    <row r="84" spans="2:41" s="3" customFormat="1" ht="9.9499999999999993" customHeight="1" x14ac:dyDescent="0.2">
      <c r="B84" s="113" t="s">
        <v>89</v>
      </c>
      <c r="D84" s="40"/>
      <c r="E84" s="75" t="s">
        <v>754</v>
      </c>
      <c r="F84" s="75"/>
      <c r="G84" s="30" t="s">
        <v>757</v>
      </c>
      <c r="H84" s="30"/>
      <c r="I84" s="30"/>
      <c r="J84" s="30"/>
      <c r="K84" s="30"/>
      <c r="L84" s="177"/>
      <c r="M84" s="199" t="s">
        <v>698</v>
      </c>
      <c r="N84" s="30"/>
      <c r="P84" s="75" t="s">
        <v>755</v>
      </c>
      <c r="Q84" s="90"/>
      <c r="R84" s="29"/>
      <c r="S84" s="39">
        <f>IF(Suggested="Yes",AA84,AG84)</f>
        <v>120.4</v>
      </c>
      <c r="T84" s="37" t="s">
        <v>140</v>
      </c>
      <c r="U84" s="5" t="str">
        <f>+Instructions!$B$3</f>
        <v>A</v>
      </c>
      <c r="V84" s="52"/>
      <c r="W84" s="56">
        <f>+Instructions!$C$22</f>
        <v>0</v>
      </c>
      <c r="X84" s="17">
        <f>ROUND($AA84*(1-W84)+0.004999,2)</f>
        <v>120.4</v>
      </c>
      <c r="Y84" s="52"/>
      <c r="Z84" s="6" t="s">
        <v>1307</v>
      </c>
      <c r="AA84" s="39">
        <v>120.4</v>
      </c>
      <c r="AB84" s="60">
        <f>+W84</f>
        <v>0</v>
      </c>
      <c r="AC84" s="17">
        <f>+X84</f>
        <v>120.4</v>
      </c>
      <c r="AD84" s="12">
        <f>(AG84-AC84)/AG84</f>
        <v>0</v>
      </c>
      <c r="AE84" s="122"/>
      <c r="AF84" s="130">
        <v>3</v>
      </c>
      <c r="AG84" s="53">
        <f>SUM(AJ84:AL84)+AE84</f>
        <v>120.4</v>
      </c>
      <c r="AH84" s="52"/>
      <c r="AJ84" s="17">
        <f>ROUND(AC84/(1-VLOOKUP(AF84,Group,2,FALSE)),2)</f>
        <v>120.4</v>
      </c>
      <c r="AK84" s="17">
        <f>IF(VLOOKUP(AF84,Group,5,FALSE)="YES",VLOOKUP(ROUND(ROUND(AJ84,1)-AJ84,2),Round,2,FALSE)+VLOOKUP(AF84,Group,6,FALSE),0)</f>
        <v>0</v>
      </c>
      <c r="AL84" s="17">
        <f>IF(VLOOKUP(AF84,Group,7,FALSE)="",0,ROUND(AJ84-0.04999,1)-AJ84+AM84)</f>
        <v>0</v>
      </c>
      <c r="AM84" s="17" t="str">
        <f>IF(VLOOKUP(AF84,Group,7,FALSE)="","",VLOOKUP(AF84,Group,7,FALSE))</f>
        <v/>
      </c>
      <c r="AO84" s="31" t="s">
        <v>153</v>
      </c>
    </row>
    <row r="85" spans="2:41" s="3" customFormat="1" ht="9.9499999999999993" customHeight="1" x14ac:dyDescent="0.2">
      <c r="B85" s="113" t="s">
        <v>89</v>
      </c>
      <c r="D85" s="40"/>
      <c r="E85" s="75" t="s">
        <v>754</v>
      </c>
      <c r="F85" s="75"/>
      <c r="G85" s="30" t="s">
        <v>1062</v>
      </c>
      <c r="H85" s="30"/>
      <c r="I85" s="30"/>
      <c r="J85" s="30"/>
      <c r="K85" s="30"/>
      <c r="L85" s="177"/>
      <c r="M85" s="199" t="s">
        <v>698</v>
      </c>
      <c r="N85" s="30"/>
      <c r="P85" s="75" t="s">
        <v>755</v>
      </c>
      <c r="Q85" s="90"/>
      <c r="R85" s="29" t="s">
        <v>145</v>
      </c>
      <c r="S85" s="39">
        <f>IF(Suggested="Yes",AA85,AG85)</f>
        <v>111.65</v>
      </c>
      <c r="T85" s="37" t="s">
        <v>140</v>
      </c>
      <c r="U85" s="5" t="str">
        <f>+Instructions!$B$3</f>
        <v>A</v>
      </c>
      <c r="V85" s="52"/>
      <c r="W85" s="56">
        <f>+Instructions!$C$22</f>
        <v>0</v>
      </c>
      <c r="X85" s="17">
        <f t="shared" ref="X85" si="81">ROUND($AA85*(1-W85)+0.004999,2)</f>
        <v>111.65</v>
      </c>
      <c r="Y85" s="52"/>
      <c r="Z85" s="6" t="s">
        <v>1307</v>
      </c>
      <c r="AA85" s="39">
        <v>111.65</v>
      </c>
      <c r="AB85" s="60">
        <f t="shared" ref="AB85" si="82">+W85</f>
        <v>0</v>
      </c>
      <c r="AC85" s="17">
        <f t="shared" ref="AC85" si="83">+X85</f>
        <v>111.65</v>
      </c>
      <c r="AD85" s="12">
        <f t="shared" ref="AD85" si="84">(AG85-AC85)/AG85</f>
        <v>0</v>
      </c>
      <c r="AE85" s="122"/>
      <c r="AF85" s="130">
        <v>3</v>
      </c>
      <c r="AG85" s="53">
        <f t="shared" ref="AG85" si="85">SUM(AJ85:AL85)+AE85</f>
        <v>111.65</v>
      </c>
      <c r="AH85" s="52"/>
      <c r="AJ85" s="17">
        <f t="shared" ref="AJ85" si="86">ROUND(AC85/(1-VLOOKUP(AF85,Group,2,FALSE)),2)</f>
        <v>111.65</v>
      </c>
      <c r="AK85" s="17">
        <f t="shared" ref="AK85" si="87">IF(VLOOKUP(AF85,Group,5,FALSE)="YES",VLOOKUP(ROUND(ROUND(AJ85,1)-AJ85,2),Round,2,FALSE)+VLOOKUP(AF85,Group,6,FALSE),0)</f>
        <v>0</v>
      </c>
      <c r="AL85" s="17">
        <f t="shared" ref="AL85" si="88">IF(VLOOKUP(AF85,Group,7,FALSE)="",0,ROUND(AJ85-0.04999,1)-AJ85+AM85)</f>
        <v>0</v>
      </c>
      <c r="AM85" s="17" t="str">
        <f t="shared" ref="AM85" si="89">IF(VLOOKUP(AF85,Group,7,FALSE)="","",VLOOKUP(AF85,Group,7,FALSE))</f>
        <v/>
      </c>
      <c r="AO85" s="31" t="s">
        <v>153</v>
      </c>
    </row>
    <row r="86" spans="2:41" s="3" customFormat="1" ht="2.1" customHeight="1" x14ac:dyDescent="0.2">
      <c r="M86" s="80"/>
      <c r="P86" s="75"/>
      <c r="Q86" s="90"/>
      <c r="R86" s="6"/>
      <c r="S86" s="39"/>
      <c r="T86" s="6"/>
      <c r="U86" s="5"/>
      <c r="V86" s="52"/>
      <c r="W86" s="56"/>
      <c r="X86" s="15"/>
      <c r="Y86" s="52"/>
      <c r="Z86" s="39"/>
      <c r="AA86" s="39"/>
      <c r="AB86" s="55"/>
      <c r="AC86" s="17"/>
      <c r="AD86" s="15"/>
      <c r="AE86" s="65"/>
      <c r="AF86" s="125"/>
      <c r="AG86" s="39"/>
      <c r="AH86" s="52"/>
      <c r="AJ86" s="17"/>
      <c r="AK86" s="17"/>
      <c r="AL86" s="17"/>
      <c r="AM86" s="17"/>
      <c r="AO86" s="31" t="s">
        <v>153</v>
      </c>
    </row>
    <row r="87" spans="2:41" s="3" customFormat="1" ht="9.9499999999999993" customHeight="1" x14ac:dyDescent="0.2">
      <c r="B87" s="113" t="s">
        <v>89</v>
      </c>
      <c r="D87" s="40"/>
      <c r="E87" s="75" t="s">
        <v>667</v>
      </c>
      <c r="F87" s="75"/>
      <c r="G87" s="30" t="s">
        <v>513</v>
      </c>
      <c r="H87" s="30"/>
      <c r="I87" s="30"/>
      <c r="J87" s="30"/>
      <c r="K87" s="30"/>
      <c r="L87" s="30"/>
      <c r="M87" s="75"/>
      <c r="N87" s="30"/>
      <c r="P87" s="75"/>
      <c r="Q87" s="90"/>
      <c r="R87" s="29" t="s">
        <v>181</v>
      </c>
      <c r="S87" s="39">
        <f>IF(Suggested="Yes",AA87,AG87)</f>
        <v>24.15</v>
      </c>
      <c r="T87" s="37" t="s">
        <v>139</v>
      </c>
      <c r="U87" s="5" t="str">
        <f>+Instructions!$B$3</f>
        <v>A</v>
      </c>
      <c r="V87" s="52"/>
      <c r="W87" s="56">
        <f>+Instructions!$C$22</f>
        <v>0</v>
      </c>
      <c r="X87" s="17">
        <f>ROUND($AA87*(1-W87)+0.004999,2)</f>
        <v>24.15</v>
      </c>
      <c r="Y87" s="52"/>
      <c r="Z87" s="6" t="s">
        <v>1307</v>
      </c>
      <c r="AA87" s="39">
        <v>24.15</v>
      </c>
      <c r="AB87" s="60">
        <f>+W87</f>
        <v>0</v>
      </c>
      <c r="AC87" s="17">
        <f>+X87</f>
        <v>24.15</v>
      </c>
      <c r="AD87" s="12">
        <f>(AG87-AC87)/AG87</f>
        <v>0</v>
      </c>
      <c r="AE87" s="122"/>
      <c r="AF87" s="130">
        <v>3</v>
      </c>
      <c r="AG87" s="53">
        <f>SUM(AJ87:AL87)+AE87</f>
        <v>24.15</v>
      </c>
      <c r="AH87" s="52"/>
      <c r="AJ87" s="17">
        <f>ROUND(AC87/(1-VLOOKUP(AF87,Group,2,FALSE)),2)</f>
        <v>24.15</v>
      </c>
      <c r="AK87" s="17">
        <f>IF(VLOOKUP(AF87,Group,5,FALSE)="YES",VLOOKUP(ROUND(ROUND(AJ87,1)-AJ87,2),Round,2,FALSE)+VLOOKUP(AF87,Group,6,FALSE),0)</f>
        <v>0</v>
      </c>
      <c r="AL87" s="17">
        <f>IF(VLOOKUP(AF87,Group,7,FALSE)="",0,ROUND(AJ87-0.04999,1)-AJ87+AM87)</f>
        <v>0</v>
      </c>
      <c r="AM87" s="17" t="str">
        <f>IF(VLOOKUP(AF87,Group,7,FALSE)="","",VLOOKUP(AF87,Group,7,FALSE))</f>
        <v/>
      </c>
      <c r="AO87" s="31" t="s">
        <v>153</v>
      </c>
    </row>
    <row r="88" spans="2:41" s="3" customFormat="1" ht="3" customHeight="1" x14ac:dyDescent="0.2">
      <c r="J88" s="3" t="s">
        <v>31</v>
      </c>
      <c r="M88" s="80"/>
      <c r="P88" s="75"/>
      <c r="Q88" s="90"/>
      <c r="R88" s="6"/>
      <c r="S88" s="39"/>
      <c r="T88" s="6"/>
      <c r="U88" s="5"/>
      <c r="V88" s="52"/>
      <c r="W88" s="56"/>
      <c r="X88" s="15"/>
      <c r="Y88" s="52"/>
      <c r="Z88" s="39"/>
      <c r="AA88" s="39"/>
      <c r="AB88" s="55"/>
      <c r="AC88" s="17"/>
      <c r="AD88" s="15"/>
      <c r="AE88" s="65"/>
      <c r="AF88" s="125"/>
      <c r="AG88" s="39"/>
      <c r="AH88" s="52"/>
      <c r="AJ88" s="17"/>
      <c r="AK88" s="17"/>
      <c r="AL88" s="17"/>
      <c r="AM88" s="17"/>
      <c r="AO88" s="31" t="s">
        <v>153</v>
      </c>
    </row>
    <row r="89" spans="2:41" s="3" customFormat="1" ht="9.9499999999999993" customHeight="1" x14ac:dyDescent="0.2">
      <c r="C89" s="172" t="s">
        <v>765</v>
      </c>
      <c r="D89" s="40"/>
      <c r="E89" s="142"/>
      <c r="F89" s="142"/>
      <c r="G89" s="142"/>
      <c r="H89" s="142"/>
      <c r="I89" s="142"/>
      <c r="J89" s="142"/>
      <c r="K89" s="142"/>
      <c r="L89" s="142"/>
      <c r="M89" s="205"/>
      <c r="N89" s="142"/>
      <c r="P89" s="30"/>
      <c r="Q89" s="30"/>
      <c r="R89" s="30"/>
      <c r="S89" s="39"/>
      <c r="T89" s="30"/>
      <c r="U89" s="5"/>
      <c r="V89" s="52"/>
      <c r="W89" s="70"/>
      <c r="X89" s="70"/>
      <c r="Y89" s="52"/>
      <c r="Z89" s="39"/>
      <c r="AA89" s="39"/>
      <c r="AB89" s="55"/>
      <c r="AC89" s="17"/>
      <c r="AD89" s="15"/>
      <c r="AE89" s="65"/>
      <c r="AF89" s="125"/>
      <c r="AG89" s="17"/>
      <c r="AH89" s="52"/>
      <c r="AJ89" s="17"/>
      <c r="AK89" s="17"/>
      <c r="AL89" s="17"/>
      <c r="AM89" s="17"/>
      <c r="AO89" s="31"/>
    </row>
    <row r="90" spans="2:41" s="3" customFormat="1" ht="1.5" customHeight="1" x14ac:dyDescent="0.2">
      <c r="M90" s="80"/>
      <c r="P90" s="75"/>
      <c r="Q90" s="90"/>
      <c r="R90" s="6"/>
      <c r="S90" s="39"/>
      <c r="T90" s="6"/>
      <c r="U90" s="5"/>
      <c r="V90" s="52"/>
      <c r="W90" s="56"/>
      <c r="X90" s="15"/>
      <c r="Y90" s="52"/>
      <c r="Z90" s="39"/>
      <c r="AA90" s="39"/>
      <c r="AB90" s="55"/>
      <c r="AC90" s="17"/>
      <c r="AD90" s="15"/>
      <c r="AE90" s="65"/>
      <c r="AF90" s="125"/>
      <c r="AG90" s="39"/>
      <c r="AH90" s="52"/>
      <c r="AJ90" s="17"/>
      <c r="AK90" s="17"/>
      <c r="AL90" s="17"/>
      <c r="AM90" s="17"/>
      <c r="AO90" s="31" t="s">
        <v>153</v>
      </c>
    </row>
    <row r="91" spans="2:41" s="3" customFormat="1" ht="9.9499999999999993" customHeight="1" x14ac:dyDescent="0.2">
      <c r="C91" s="172"/>
      <c r="D91" s="40"/>
      <c r="E91" s="142" t="s">
        <v>766</v>
      </c>
      <c r="F91" s="142" t="s">
        <v>769</v>
      </c>
      <c r="G91" s="142"/>
      <c r="H91" s="142"/>
      <c r="I91" s="142" t="s">
        <v>771</v>
      </c>
      <c r="J91" s="142"/>
      <c r="K91" s="142"/>
      <c r="L91" s="142"/>
      <c r="M91" s="205"/>
      <c r="N91" s="142"/>
      <c r="P91" s="30"/>
      <c r="Q91" s="30"/>
      <c r="R91" s="30"/>
      <c r="S91" s="39"/>
      <c r="T91" s="30"/>
      <c r="U91" s="5"/>
      <c r="V91" s="52"/>
      <c r="W91" s="70"/>
      <c r="X91" s="70"/>
      <c r="Y91" s="52"/>
      <c r="Z91" s="39"/>
      <c r="AA91" s="39"/>
      <c r="AB91" s="55"/>
      <c r="AC91" s="17"/>
      <c r="AD91" s="15"/>
      <c r="AE91" s="65"/>
      <c r="AF91" s="125"/>
      <c r="AG91" s="17"/>
      <c r="AH91" s="52"/>
      <c r="AJ91" s="17"/>
      <c r="AK91" s="17"/>
      <c r="AL91" s="17"/>
      <c r="AM91" s="17"/>
      <c r="AO91" s="31"/>
    </row>
    <row r="92" spans="2:41" s="3" customFormat="1" ht="9.9499999999999993" customHeight="1" x14ac:dyDescent="0.2">
      <c r="C92" s="172"/>
      <c r="D92" s="40"/>
      <c r="E92" s="142" t="s">
        <v>767</v>
      </c>
      <c r="F92" s="142" t="s">
        <v>768</v>
      </c>
      <c r="G92" s="142"/>
      <c r="H92" s="142"/>
      <c r="I92" s="142" t="s">
        <v>770</v>
      </c>
      <c r="J92" s="142"/>
      <c r="K92" s="142"/>
      <c r="L92" s="142"/>
      <c r="M92" s="205"/>
      <c r="N92" s="142"/>
      <c r="P92" s="30"/>
      <c r="Q92" s="30"/>
      <c r="R92" s="30"/>
      <c r="S92" s="39"/>
      <c r="T92" s="30"/>
      <c r="U92" s="5"/>
      <c r="V92" s="52"/>
      <c r="W92" s="70"/>
      <c r="X92" s="70"/>
      <c r="Y92" s="52"/>
      <c r="Z92" s="39"/>
      <c r="AA92" s="39"/>
      <c r="AB92" s="55"/>
      <c r="AC92" s="17"/>
      <c r="AD92" s="15"/>
      <c r="AE92" s="65"/>
      <c r="AF92" s="125"/>
      <c r="AG92" s="17"/>
      <c r="AH92" s="52"/>
      <c r="AJ92" s="17"/>
      <c r="AK92" s="17"/>
      <c r="AL92" s="17"/>
      <c r="AM92" s="17"/>
      <c r="AO92" s="31"/>
    </row>
    <row r="93" spans="2:41" s="3" customFormat="1" ht="2.1" customHeight="1" x14ac:dyDescent="0.2">
      <c r="M93" s="80"/>
      <c r="P93" s="75"/>
      <c r="Q93" s="90"/>
      <c r="R93" s="6"/>
      <c r="S93" s="39"/>
      <c r="T93" s="6"/>
      <c r="U93" s="5"/>
      <c r="V93" s="52"/>
      <c r="W93" s="56"/>
      <c r="X93" s="15"/>
      <c r="Y93" s="52"/>
      <c r="Z93" s="39"/>
      <c r="AA93" s="39"/>
      <c r="AB93" s="55"/>
      <c r="AC93" s="17"/>
      <c r="AD93" s="15"/>
      <c r="AE93" s="65"/>
      <c r="AF93" s="125"/>
      <c r="AG93" s="39"/>
      <c r="AH93" s="52"/>
      <c r="AJ93" s="17"/>
      <c r="AK93" s="17"/>
      <c r="AL93" s="17"/>
      <c r="AM93" s="17"/>
      <c r="AO93" s="31" t="s">
        <v>153</v>
      </c>
    </row>
    <row r="94" spans="2:41" s="3" customFormat="1" ht="9.9499999999999993" customHeight="1" x14ac:dyDescent="0.2">
      <c r="B94" s="113" t="s">
        <v>89</v>
      </c>
      <c r="D94" s="40"/>
      <c r="E94" s="75" t="s">
        <v>756</v>
      </c>
      <c r="F94" s="75"/>
      <c r="G94" s="30" t="s">
        <v>884</v>
      </c>
      <c r="H94" s="30"/>
      <c r="I94" s="30"/>
      <c r="J94" s="198"/>
      <c r="K94" s="30"/>
      <c r="L94" s="177"/>
      <c r="M94" s="75"/>
      <c r="N94" s="30"/>
      <c r="P94" s="75" t="s">
        <v>764</v>
      </c>
      <c r="Q94" s="90"/>
      <c r="R94" s="29"/>
      <c r="S94" s="39">
        <f>IF(Suggested="Yes",AA94,AG94)</f>
        <v>10.9</v>
      </c>
      <c r="T94" s="37" t="s">
        <v>139</v>
      </c>
      <c r="U94" s="5" t="str">
        <f>+Instructions!$B$3</f>
        <v>A</v>
      </c>
      <c r="V94" s="52"/>
      <c r="W94" s="56">
        <f>+Instructions!$C$22</f>
        <v>0</v>
      </c>
      <c r="X94" s="17">
        <f>ROUND($AA94*(1-W94)+0.004999,2)</f>
        <v>10.9</v>
      </c>
      <c r="Y94" s="52"/>
      <c r="Z94" s="6" t="s">
        <v>1307</v>
      </c>
      <c r="AA94" s="39">
        <v>10.9</v>
      </c>
      <c r="AB94" s="60">
        <f>+W94</f>
        <v>0</v>
      </c>
      <c r="AC94" s="17">
        <f>+X94</f>
        <v>10.9</v>
      </c>
      <c r="AD94" s="12">
        <f>(AG94-AC94)/AG94</f>
        <v>0</v>
      </c>
      <c r="AE94" s="122"/>
      <c r="AF94" s="130">
        <v>3</v>
      </c>
      <c r="AG94" s="53">
        <f>SUM(AJ94:AL94)+AE94</f>
        <v>10.9</v>
      </c>
      <c r="AH94" s="52"/>
      <c r="AJ94" s="17">
        <f>ROUND(AC94/(1-VLOOKUP(AF94,Group,2,FALSE)),2)</f>
        <v>10.9</v>
      </c>
      <c r="AK94" s="17">
        <f>IF(VLOOKUP(AF94,Group,5,FALSE)="YES",VLOOKUP(ROUND(ROUND(AJ94,1)-AJ94,2),Round,2,FALSE)+VLOOKUP(AF94,Group,6,FALSE),0)</f>
        <v>0</v>
      </c>
      <c r="AL94" s="17">
        <f>IF(VLOOKUP(AF94,Group,7,FALSE)="",0,ROUND(AJ94-0.04999,1)-AJ94+AM94)</f>
        <v>0</v>
      </c>
      <c r="AM94" s="17" t="str">
        <f>IF(VLOOKUP(AF94,Group,7,FALSE)="","",VLOOKUP(AF94,Group,7,FALSE))</f>
        <v/>
      </c>
      <c r="AO94" s="31" t="s">
        <v>153</v>
      </c>
    </row>
    <row r="95" spans="2:41" s="3" customFormat="1" ht="2.1" customHeight="1" x14ac:dyDescent="0.2">
      <c r="P95" s="75"/>
      <c r="Q95" s="90"/>
      <c r="R95" s="6"/>
      <c r="S95" s="39"/>
      <c r="T95" s="6"/>
      <c r="U95" s="5"/>
      <c r="V95" s="52"/>
      <c r="W95" s="56"/>
      <c r="X95" s="15"/>
      <c r="Y95" s="52"/>
      <c r="Z95" s="39"/>
      <c r="AA95" s="39"/>
      <c r="AB95" s="55"/>
      <c r="AC95" s="17"/>
      <c r="AD95" s="15"/>
      <c r="AE95" s="65"/>
      <c r="AF95" s="125"/>
      <c r="AG95" s="39"/>
      <c r="AH95" s="52"/>
      <c r="AJ95" s="17"/>
      <c r="AK95" s="17"/>
      <c r="AL95" s="17"/>
      <c r="AM95" s="17"/>
      <c r="AO95" s="31" t="s">
        <v>153</v>
      </c>
    </row>
    <row r="96" spans="2:41" s="3" customFormat="1" ht="9.9499999999999993" customHeight="1" x14ac:dyDescent="0.2">
      <c r="B96" s="113" t="s">
        <v>89</v>
      </c>
      <c r="D96" s="40"/>
      <c r="E96" s="75" t="s">
        <v>752</v>
      </c>
      <c r="F96" s="75"/>
      <c r="G96" s="30" t="s">
        <v>753</v>
      </c>
      <c r="H96" s="30"/>
      <c r="I96" s="30"/>
      <c r="J96" s="30"/>
      <c r="K96" s="30"/>
      <c r="L96" s="177"/>
      <c r="M96" s="199" t="s">
        <v>698</v>
      </c>
      <c r="N96" s="30"/>
      <c r="P96" s="75" t="s">
        <v>538</v>
      </c>
      <c r="Q96" s="90"/>
      <c r="R96" s="29"/>
      <c r="S96" s="39">
        <f>IF(Suggested="Yes",AA96,AG96)</f>
        <v>97.7</v>
      </c>
      <c r="T96" s="37" t="s">
        <v>140</v>
      </c>
      <c r="U96" s="5" t="str">
        <f>+Instructions!$B$3</f>
        <v>A</v>
      </c>
      <c r="V96" s="52"/>
      <c r="W96" s="56">
        <f>+Instructions!$C$22</f>
        <v>0</v>
      </c>
      <c r="X96" s="17">
        <f>ROUND($AA96*(1-W96)+0.004999,2)</f>
        <v>97.7</v>
      </c>
      <c r="Y96" s="52"/>
      <c r="Z96" s="6" t="s">
        <v>1307</v>
      </c>
      <c r="AA96" s="39">
        <v>97.7</v>
      </c>
      <c r="AB96" s="60">
        <f>+W96</f>
        <v>0</v>
      </c>
      <c r="AC96" s="17">
        <f>+X96</f>
        <v>97.7</v>
      </c>
      <c r="AD96" s="12">
        <f>(AG96-AC96)/AG96</f>
        <v>0</v>
      </c>
      <c r="AE96" s="122"/>
      <c r="AF96" s="130">
        <v>3</v>
      </c>
      <c r="AG96" s="53">
        <f>SUM(AJ96:AL96)+AE96</f>
        <v>97.7</v>
      </c>
      <c r="AH96" s="52"/>
      <c r="AJ96" s="17">
        <f>ROUND(AC96/(1-VLOOKUP(AF96,Group,2,FALSE)),2)</f>
        <v>97.7</v>
      </c>
      <c r="AK96" s="17">
        <f>IF(VLOOKUP(AF96,Group,5,FALSE)="YES",VLOOKUP(ROUND(ROUND(AJ96,1)-AJ96,2),Round,2,FALSE)+VLOOKUP(AF96,Group,6,FALSE),0)</f>
        <v>0</v>
      </c>
      <c r="AL96" s="17">
        <f>IF(VLOOKUP(AF96,Group,7,FALSE)="",0,ROUND(AJ96-0.04999,1)-AJ96+AM96)</f>
        <v>0</v>
      </c>
      <c r="AM96" s="17" t="str">
        <f>IF(VLOOKUP(AF96,Group,7,FALSE)="","",VLOOKUP(AF96,Group,7,FALSE))</f>
        <v/>
      </c>
      <c r="AO96" s="31" t="s">
        <v>153</v>
      </c>
    </row>
    <row r="97" spans="2:41" s="3" customFormat="1" ht="9.9499999999999993" customHeight="1" x14ac:dyDescent="0.2">
      <c r="B97" s="113" t="s">
        <v>89</v>
      </c>
      <c r="D97" s="40"/>
      <c r="E97" s="75" t="s">
        <v>752</v>
      </c>
      <c r="F97" s="75"/>
      <c r="G97" s="30" t="s">
        <v>1061</v>
      </c>
      <c r="H97" s="30"/>
      <c r="I97" s="30"/>
      <c r="J97" s="30"/>
      <c r="K97" s="30"/>
      <c r="L97" s="177"/>
      <c r="M97" s="199" t="s">
        <v>698</v>
      </c>
      <c r="N97" s="30"/>
      <c r="P97" s="75" t="s">
        <v>538</v>
      </c>
      <c r="Q97" s="90"/>
      <c r="R97" s="29" t="s">
        <v>145</v>
      </c>
      <c r="S97" s="39">
        <f>IF(Suggested="Yes",AA97,AG97)</f>
        <v>107.3</v>
      </c>
      <c r="T97" s="37" t="s">
        <v>140</v>
      </c>
      <c r="U97" s="5" t="str">
        <f>+Instructions!$B$3</f>
        <v>A</v>
      </c>
      <c r="V97" s="52"/>
      <c r="W97" s="56">
        <f>+Instructions!$C$22</f>
        <v>0</v>
      </c>
      <c r="X97" s="17">
        <f t="shared" ref="X97" si="90">ROUND($AA97*(1-W97)+0.004999,2)</f>
        <v>107.3</v>
      </c>
      <c r="Y97" s="52"/>
      <c r="Z97" s="6" t="s">
        <v>1307</v>
      </c>
      <c r="AA97" s="39">
        <v>107.3</v>
      </c>
      <c r="AB97" s="60">
        <f t="shared" ref="AB97" si="91">+W97</f>
        <v>0</v>
      </c>
      <c r="AC97" s="17">
        <f t="shared" ref="AC97" si="92">+X97</f>
        <v>107.3</v>
      </c>
      <c r="AD97" s="12">
        <f t="shared" ref="AD97" si="93">(AG97-AC97)/AG97</f>
        <v>0</v>
      </c>
      <c r="AE97" s="122"/>
      <c r="AF97" s="130">
        <v>3</v>
      </c>
      <c r="AG97" s="53">
        <f t="shared" ref="AG97" si="94">SUM(AJ97:AL97)+AE97</f>
        <v>107.3</v>
      </c>
      <c r="AH97" s="52"/>
      <c r="AJ97" s="17">
        <f t="shared" ref="AJ97" si="95">ROUND(AC97/(1-VLOOKUP(AF97,Group,2,FALSE)),2)</f>
        <v>107.3</v>
      </c>
      <c r="AK97" s="17">
        <f t="shared" ref="AK97" si="96">IF(VLOOKUP(AF97,Group,5,FALSE)="YES",VLOOKUP(ROUND(ROUND(AJ97,1)-AJ97,2),Round,2,FALSE)+VLOOKUP(AF97,Group,6,FALSE),0)</f>
        <v>0</v>
      </c>
      <c r="AL97" s="17">
        <f t="shared" ref="AL97" si="97">IF(VLOOKUP(AF97,Group,7,FALSE)="",0,ROUND(AJ97-0.04999,1)-AJ97+AM97)</f>
        <v>0</v>
      </c>
      <c r="AM97" s="17" t="str">
        <f t="shared" ref="AM97" si="98">IF(VLOOKUP(AF97,Group,7,FALSE)="","",VLOOKUP(AF97,Group,7,FALSE))</f>
        <v/>
      </c>
      <c r="AO97" s="31" t="s">
        <v>153</v>
      </c>
    </row>
    <row r="98" spans="2:41" s="3" customFormat="1" ht="2.1" customHeight="1" x14ac:dyDescent="0.2">
      <c r="P98" s="75"/>
      <c r="Q98" s="90"/>
      <c r="R98" s="6"/>
      <c r="S98" s="39"/>
      <c r="T98" s="6"/>
      <c r="U98" s="5"/>
      <c r="V98" s="52"/>
      <c r="W98" s="56"/>
      <c r="X98" s="15"/>
      <c r="Y98" s="52"/>
      <c r="Z98" s="39"/>
      <c r="AA98" s="39"/>
      <c r="AB98" s="55"/>
      <c r="AC98" s="17"/>
      <c r="AD98" s="15"/>
      <c r="AE98" s="65"/>
      <c r="AF98" s="125"/>
      <c r="AG98" s="39"/>
      <c r="AH98" s="52"/>
      <c r="AJ98" s="17"/>
      <c r="AK98" s="17"/>
      <c r="AL98" s="17"/>
      <c r="AM98" s="17"/>
      <c r="AO98" s="31" t="s">
        <v>153</v>
      </c>
    </row>
    <row r="99" spans="2:41" s="3" customFormat="1" ht="9.9499999999999993" customHeight="1" x14ac:dyDescent="0.2">
      <c r="B99" s="113" t="s">
        <v>89</v>
      </c>
      <c r="D99" s="40"/>
      <c r="E99" s="75" t="s">
        <v>754</v>
      </c>
      <c r="F99" s="75"/>
      <c r="G99" s="30" t="s">
        <v>757</v>
      </c>
      <c r="H99" s="30"/>
      <c r="I99" s="30"/>
      <c r="J99" s="30"/>
      <c r="K99" s="30"/>
      <c r="L99" s="177"/>
      <c r="M99" s="199" t="s">
        <v>698</v>
      </c>
      <c r="N99" s="30"/>
      <c r="P99" s="75" t="s">
        <v>755</v>
      </c>
      <c r="Q99" s="90"/>
      <c r="R99" s="29"/>
      <c r="S99" s="39">
        <f>IF(Suggested="Yes",AA99,AG99)</f>
        <v>101.9</v>
      </c>
      <c r="T99" s="37" t="s">
        <v>140</v>
      </c>
      <c r="U99" s="5" t="str">
        <f>+Instructions!$B$3</f>
        <v>A</v>
      </c>
      <c r="V99" s="52"/>
      <c r="W99" s="56">
        <f>+Instructions!$C$22</f>
        <v>0</v>
      </c>
      <c r="X99" s="17">
        <f>ROUND($AA99*(1-W99)+0.004999,2)</f>
        <v>101.9</v>
      </c>
      <c r="Y99" s="52"/>
      <c r="Z99" s="6" t="s">
        <v>1307</v>
      </c>
      <c r="AA99" s="39">
        <v>101.9</v>
      </c>
      <c r="AB99" s="60">
        <f>+W99</f>
        <v>0</v>
      </c>
      <c r="AC99" s="17">
        <f>+X99</f>
        <v>101.9</v>
      </c>
      <c r="AD99" s="12">
        <f>(AG99-AC99)/AG99</f>
        <v>0</v>
      </c>
      <c r="AE99" s="122"/>
      <c r="AF99" s="130">
        <v>3</v>
      </c>
      <c r="AG99" s="53">
        <f>SUM(AJ99:AL99)+AE99</f>
        <v>101.9</v>
      </c>
      <c r="AH99" s="52"/>
      <c r="AJ99" s="17">
        <f>ROUND(AC99/(1-VLOOKUP(AF99,Group,2,FALSE)),2)</f>
        <v>101.9</v>
      </c>
      <c r="AK99" s="17">
        <f>IF(VLOOKUP(AF99,Group,5,FALSE)="YES",VLOOKUP(ROUND(ROUND(AJ99,1)-AJ99,2),Round,2,FALSE)+VLOOKUP(AF99,Group,6,FALSE),0)</f>
        <v>0</v>
      </c>
      <c r="AL99" s="17">
        <f>IF(VLOOKUP(AF99,Group,7,FALSE)="",0,ROUND(AJ99-0.04999,1)-AJ99+AM99)</f>
        <v>0</v>
      </c>
      <c r="AM99" s="17" t="str">
        <f>IF(VLOOKUP(AF99,Group,7,FALSE)="","",VLOOKUP(AF99,Group,7,FALSE))</f>
        <v/>
      </c>
      <c r="AO99" s="31" t="s">
        <v>153</v>
      </c>
    </row>
    <row r="100" spans="2:41" s="3" customFormat="1" ht="9.9499999999999993" customHeight="1" x14ac:dyDescent="0.2">
      <c r="B100" s="113" t="s">
        <v>89</v>
      </c>
      <c r="D100" s="40"/>
      <c r="E100" s="75" t="s">
        <v>754</v>
      </c>
      <c r="F100" s="75"/>
      <c r="G100" s="30" t="s">
        <v>1062</v>
      </c>
      <c r="H100" s="30"/>
      <c r="I100" s="30"/>
      <c r="J100" s="30"/>
      <c r="K100" s="30"/>
      <c r="L100" s="177"/>
      <c r="M100" s="199" t="s">
        <v>698</v>
      </c>
      <c r="N100" s="30"/>
      <c r="P100" s="75" t="s">
        <v>755</v>
      </c>
      <c r="Q100" s="90"/>
      <c r="R100" s="29" t="s">
        <v>145</v>
      </c>
      <c r="S100" s="39">
        <f>IF(Suggested="Yes",AA100,AG100)</f>
        <v>111.65</v>
      </c>
      <c r="T100" s="37" t="s">
        <v>140</v>
      </c>
      <c r="U100" s="5" t="str">
        <f>+Instructions!$B$3</f>
        <v>A</v>
      </c>
      <c r="V100" s="52"/>
      <c r="W100" s="56">
        <f>+Instructions!$C$22</f>
        <v>0</v>
      </c>
      <c r="X100" s="17">
        <f t="shared" ref="X100" si="99">ROUND($AA100*(1-W100)+0.004999,2)</f>
        <v>111.65</v>
      </c>
      <c r="Y100" s="52"/>
      <c r="Z100" s="6" t="s">
        <v>1307</v>
      </c>
      <c r="AA100" s="39">
        <v>111.65</v>
      </c>
      <c r="AB100" s="60">
        <f t="shared" ref="AB100" si="100">+W100</f>
        <v>0</v>
      </c>
      <c r="AC100" s="17">
        <f t="shared" ref="AC100" si="101">+X100</f>
        <v>111.65</v>
      </c>
      <c r="AD100" s="12">
        <f t="shared" ref="AD100" si="102">(AG100-AC100)/AG100</f>
        <v>0</v>
      </c>
      <c r="AE100" s="122"/>
      <c r="AF100" s="130">
        <v>3</v>
      </c>
      <c r="AG100" s="53">
        <f t="shared" ref="AG100" si="103">SUM(AJ100:AL100)+AE100</f>
        <v>111.65</v>
      </c>
      <c r="AH100" s="52"/>
      <c r="AJ100" s="17">
        <f t="shared" ref="AJ100" si="104">ROUND(AC100/(1-VLOOKUP(AF100,Group,2,FALSE)),2)</f>
        <v>111.65</v>
      </c>
      <c r="AK100" s="17">
        <f t="shared" ref="AK100" si="105">IF(VLOOKUP(AF100,Group,5,FALSE)="YES",VLOOKUP(ROUND(ROUND(AJ100,1)-AJ100,2),Round,2,FALSE)+VLOOKUP(AF100,Group,6,FALSE),0)</f>
        <v>0</v>
      </c>
      <c r="AL100" s="17">
        <f t="shared" ref="AL100" si="106">IF(VLOOKUP(AF100,Group,7,FALSE)="",0,ROUND(AJ100-0.04999,1)-AJ100+AM100)</f>
        <v>0</v>
      </c>
      <c r="AM100" s="17" t="str">
        <f t="shared" ref="AM100" si="107">IF(VLOOKUP(AF100,Group,7,FALSE)="","",VLOOKUP(AF100,Group,7,FALSE))</f>
        <v/>
      </c>
      <c r="AO100" s="31" t="s">
        <v>153</v>
      </c>
    </row>
    <row r="101" spans="2:41" s="3" customFormat="1" ht="1.5" customHeight="1" x14ac:dyDescent="0.2">
      <c r="P101" s="75"/>
      <c r="Q101" s="90"/>
      <c r="R101" s="6"/>
      <c r="S101" s="39"/>
      <c r="T101" s="6"/>
      <c r="U101" s="5"/>
      <c r="V101" s="52"/>
      <c r="W101" s="56"/>
      <c r="X101" s="15"/>
      <c r="Y101" s="52"/>
      <c r="Z101" s="39"/>
      <c r="AA101" s="39"/>
      <c r="AB101" s="55"/>
      <c r="AC101" s="17"/>
      <c r="AD101" s="15"/>
      <c r="AE101" s="65"/>
      <c r="AF101" s="125"/>
      <c r="AG101" s="39"/>
      <c r="AH101" s="52"/>
      <c r="AJ101" s="17"/>
      <c r="AK101" s="17"/>
      <c r="AL101" s="17"/>
      <c r="AM101" s="17"/>
      <c r="AO101" s="31" t="s">
        <v>153</v>
      </c>
    </row>
    <row r="102" spans="2:41" s="3" customFormat="1" ht="9.75" customHeight="1" x14ac:dyDescent="0.2">
      <c r="D102" s="3" t="s">
        <v>146</v>
      </c>
      <c r="E102" s="177" t="s">
        <v>870</v>
      </c>
      <c r="P102" s="75"/>
      <c r="Q102" s="90"/>
      <c r="R102" s="6"/>
      <c r="S102" s="39"/>
      <c r="T102" s="6"/>
      <c r="U102" s="5"/>
      <c r="V102" s="52"/>
      <c r="W102" s="56"/>
      <c r="X102" s="15"/>
      <c r="Y102" s="52"/>
      <c r="Z102" s="39"/>
      <c r="AA102" s="39"/>
      <c r="AB102" s="55"/>
      <c r="AC102" s="17"/>
      <c r="AD102" s="15"/>
      <c r="AE102" s="65"/>
      <c r="AF102" s="125"/>
      <c r="AG102" s="39"/>
      <c r="AH102" s="52"/>
      <c r="AJ102" s="17"/>
      <c r="AK102" s="17"/>
      <c r="AL102" s="17"/>
      <c r="AM102" s="17"/>
      <c r="AO102" s="31"/>
    </row>
    <row r="103" spans="2:41" s="3" customFormat="1" ht="9.75" customHeight="1" x14ac:dyDescent="0.2">
      <c r="E103" s="177" t="s">
        <v>871</v>
      </c>
      <c r="P103" s="75"/>
      <c r="Q103" s="90"/>
      <c r="R103" s="6"/>
      <c r="S103" s="39"/>
      <c r="T103" s="6"/>
      <c r="U103" s="5"/>
      <c r="V103" s="52"/>
      <c r="W103" s="56"/>
      <c r="X103" s="15"/>
      <c r="Y103" s="52"/>
      <c r="Z103" s="39"/>
      <c r="AA103" s="39"/>
      <c r="AB103" s="55"/>
      <c r="AC103" s="17"/>
      <c r="AD103" s="15"/>
      <c r="AE103" s="65"/>
      <c r="AF103" s="125"/>
      <c r="AG103" s="39"/>
      <c r="AH103" s="52"/>
      <c r="AJ103" s="17"/>
      <c r="AK103" s="17"/>
      <c r="AL103" s="17"/>
      <c r="AM103" s="17"/>
      <c r="AO103" s="31"/>
    </row>
    <row r="104" spans="2:41" s="3" customFormat="1" ht="9.75" customHeight="1" x14ac:dyDescent="0.2">
      <c r="E104" s="177" t="s">
        <v>872</v>
      </c>
      <c r="P104" s="75"/>
      <c r="Q104" s="90"/>
      <c r="R104" s="6"/>
      <c r="S104" s="39"/>
      <c r="T104" s="6"/>
      <c r="U104" s="5"/>
      <c r="V104" s="52"/>
      <c r="W104" s="56"/>
      <c r="X104" s="15"/>
      <c r="Y104" s="52"/>
      <c r="Z104" s="39"/>
      <c r="AA104" s="39"/>
      <c r="AB104" s="55"/>
      <c r="AC104" s="17"/>
      <c r="AD104" s="15"/>
      <c r="AE104" s="65"/>
      <c r="AF104" s="125"/>
      <c r="AG104" s="39"/>
      <c r="AH104" s="52"/>
      <c r="AJ104" s="17"/>
      <c r="AK104" s="17"/>
      <c r="AL104" s="17"/>
      <c r="AM104" s="17"/>
      <c r="AO104" s="31"/>
    </row>
    <row r="105" spans="2:41" s="3" customFormat="1" ht="9.75" customHeight="1" x14ac:dyDescent="0.2">
      <c r="E105" s="177" t="s">
        <v>772</v>
      </c>
      <c r="P105" s="75"/>
      <c r="Q105" s="90"/>
      <c r="R105" s="6"/>
      <c r="S105" s="39"/>
      <c r="T105" s="6"/>
      <c r="U105" s="5"/>
      <c r="V105" s="52"/>
      <c r="W105" s="56"/>
      <c r="X105" s="15"/>
      <c r="Y105" s="52"/>
      <c r="Z105" s="39"/>
      <c r="AA105" s="39"/>
      <c r="AB105" s="55"/>
      <c r="AC105" s="17"/>
      <c r="AD105" s="15"/>
      <c r="AE105" s="65"/>
      <c r="AF105" s="125"/>
      <c r="AG105" s="39"/>
      <c r="AH105" s="52"/>
      <c r="AJ105" s="17"/>
      <c r="AK105" s="17"/>
      <c r="AL105" s="17"/>
      <c r="AM105" s="17"/>
      <c r="AO105" s="31"/>
    </row>
    <row r="106" spans="2:41" s="3" customFormat="1" ht="9.75" customHeight="1" x14ac:dyDescent="0.2">
      <c r="E106" s="177" t="s">
        <v>773</v>
      </c>
      <c r="P106" s="75"/>
      <c r="Q106" s="90"/>
      <c r="R106" s="6"/>
      <c r="S106" s="39"/>
      <c r="T106" s="6"/>
      <c r="U106" s="5"/>
      <c r="V106" s="52"/>
      <c r="W106" s="56"/>
      <c r="X106" s="15"/>
      <c r="Y106" s="52"/>
      <c r="Z106" s="39"/>
      <c r="AA106" s="39"/>
      <c r="AB106" s="55"/>
      <c r="AC106" s="17"/>
      <c r="AD106" s="15"/>
      <c r="AE106" s="65"/>
      <c r="AF106" s="125"/>
      <c r="AG106" s="39"/>
      <c r="AH106" s="52"/>
      <c r="AJ106" s="17"/>
      <c r="AK106" s="17"/>
      <c r="AL106" s="17"/>
      <c r="AM106" s="17"/>
      <c r="AO106" s="31"/>
    </row>
    <row r="107" spans="2:41" s="3" customFormat="1" ht="9.75" customHeight="1" x14ac:dyDescent="0.2">
      <c r="E107" s="177" t="s">
        <v>1072</v>
      </c>
      <c r="K107" s="177"/>
      <c r="L107" s="177"/>
      <c r="P107" s="75"/>
      <c r="Q107" s="90"/>
      <c r="R107" s="6"/>
      <c r="S107" s="39"/>
      <c r="T107" s="6"/>
      <c r="U107" s="5"/>
      <c r="V107" s="52"/>
      <c r="W107" s="56"/>
      <c r="X107" s="15"/>
      <c r="Y107" s="52"/>
      <c r="Z107" s="39"/>
      <c r="AA107" s="39"/>
      <c r="AB107" s="55"/>
      <c r="AC107" s="17"/>
      <c r="AD107" s="15"/>
      <c r="AE107" s="65"/>
      <c r="AF107" s="125"/>
      <c r="AG107" s="39"/>
      <c r="AH107" s="52"/>
      <c r="AJ107" s="17"/>
      <c r="AK107" s="17"/>
      <c r="AL107" s="17"/>
      <c r="AM107" s="17"/>
      <c r="AO107" s="31"/>
    </row>
    <row r="108" spans="2:41" s="3" customFormat="1" ht="9.75" customHeight="1" x14ac:dyDescent="0.2">
      <c r="E108" s="177" t="s">
        <v>1063</v>
      </c>
      <c r="P108" s="75"/>
      <c r="Q108" s="90"/>
      <c r="R108" s="6"/>
      <c r="S108" s="39"/>
      <c r="T108" s="6"/>
      <c r="U108" s="5"/>
      <c r="V108" s="52"/>
      <c r="W108" s="56"/>
      <c r="X108" s="15"/>
      <c r="Y108" s="52"/>
      <c r="Z108" s="39"/>
      <c r="AA108" s="39"/>
      <c r="AB108" s="55"/>
      <c r="AC108" s="17"/>
      <c r="AD108" s="15"/>
      <c r="AE108" s="65"/>
      <c r="AF108" s="125"/>
      <c r="AG108" s="39"/>
      <c r="AH108" s="52"/>
      <c r="AJ108" s="17"/>
      <c r="AK108" s="17"/>
      <c r="AL108" s="17"/>
      <c r="AM108" s="17"/>
      <c r="AO108" s="31"/>
    </row>
    <row r="109" spans="2:41" s="3" customFormat="1" ht="3.95" customHeight="1" x14ac:dyDescent="0.2">
      <c r="P109" s="75"/>
      <c r="Q109" s="90"/>
      <c r="R109" s="6"/>
      <c r="S109" s="39"/>
      <c r="T109" s="6"/>
      <c r="U109" s="5"/>
      <c r="V109" s="52"/>
      <c r="W109" s="56"/>
      <c r="X109" s="15"/>
      <c r="Y109" s="52"/>
      <c r="Z109" s="39"/>
      <c r="AA109" s="39"/>
      <c r="AB109" s="55"/>
      <c r="AC109" s="17"/>
      <c r="AD109" s="15"/>
      <c r="AE109" s="65"/>
      <c r="AF109" s="125"/>
      <c r="AG109" s="39"/>
      <c r="AH109" s="52"/>
      <c r="AJ109" s="17"/>
      <c r="AK109" s="17"/>
      <c r="AL109" s="17"/>
      <c r="AM109" s="17"/>
      <c r="AO109" s="31" t="s">
        <v>153</v>
      </c>
    </row>
    <row r="110" spans="2:41" s="3" customFormat="1" ht="9.9499999999999993" customHeight="1" x14ac:dyDescent="0.2">
      <c r="C110" s="74" t="s">
        <v>942</v>
      </c>
      <c r="O110" s="3" t="s">
        <v>31</v>
      </c>
      <c r="P110" s="75"/>
      <c r="Q110" s="90"/>
      <c r="R110" s="80" t="s">
        <v>603</v>
      </c>
      <c r="S110" s="200" t="s">
        <v>946</v>
      </c>
      <c r="T110" s="201"/>
      <c r="U110" s="5"/>
      <c r="V110" s="52"/>
      <c r="W110" s="56"/>
      <c r="X110" s="15"/>
      <c r="Y110" s="52"/>
      <c r="Z110" s="39"/>
      <c r="AA110" s="39"/>
      <c r="AB110" s="55"/>
      <c r="AC110" s="17"/>
      <c r="AD110" s="15"/>
      <c r="AE110" s="65"/>
      <c r="AF110" s="125"/>
      <c r="AG110" s="39"/>
      <c r="AH110" s="52"/>
      <c r="AJ110" s="17"/>
      <c r="AK110" s="17"/>
      <c r="AL110" s="17"/>
      <c r="AM110" s="17"/>
      <c r="AO110" s="31"/>
    </row>
    <row r="111" spans="2:41" s="3" customFormat="1" ht="3" customHeight="1" x14ac:dyDescent="0.2">
      <c r="P111" s="75"/>
      <c r="Q111" s="90"/>
      <c r="R111" s="6"/>
      <c r="S111" s="39"/>
      <c r="T111" s="6"/>
      <c r="U111" s="5"/>
      <c r="V111" s="52"/>
      <c r="W111" s="56"/>
      <c r="X111" s="15"/>
      <c r="Y111" s="52"/>
      <c r="Z111" s="39"/>
      <c r="AA111" s="39"/>
      <c r="AB111" s="55"/>
      <c r="AC111" s="17"/>
      <c r="AD111" s="15"/>
      <c r="AE111" s="65"/>
      <c r="AF111" s="125"/>
      <c r="AG111" s="39"/>
      <c r="AH111" s="52"/>
      <c r="AJ111" s="17"/>
      <c r="AK111" s="17"/>
      <c r="AL111" s="17"/>
      <c r="AM111" s="17"/>
      <c r="AO111" s="31" t="s">
        <v>153</v>
      </c>
    </row>
    <row r="112" spans="2:41" s="3" customFormat="1" ht="9.9499999999999993" customHeight="1" x14ac:dyDescent="0.2">
      <c r="C112" s="35"/>
      <c r="D112" s="40" t="s">
        <v>91</v>
      </c>
      <c r="E112" s="142" t="s">
        <v>943</v>
      </c>
      <c r="F112" s="142"/>
      <c r="G112" s="142" t="s">
        <v>945</v>
      </c>
      <c r="H112" s="142"/>
      <c r="I112" s="142"/>
      <c r="J112" s="142" t="s">
        <v>1033</v>
      </c>
      <c r="K112" s="142"/>
      <c r="L112" s="142"/>
      <c r="M112" s="142"/>
      <c r="N112" s="142"/>
      <c r="P112" s="30"/>
      <c r="Q112" s="30"/>
      <c r="R112" s="30"/>
      <c r="S112" s="39"/>
      <c r="T112" s="30"/>
      <c r="U112" s="5"/>
      <c r="V112" s="52"/>
      <c r="W112" s="70"/>
      <c r="X112" s="70"/>
      <c r="Y112" s="52"/>
      <c r="Z112" s="39"/>
      <c r="AA112" s="39"/>
      <c r="AB112" s="55"/>
      <c r="AC112" s="17"/>
      <c r="AD112" s="15"/>
      <c r="AE112" s="65"/>
      <c r="AF112" s="125"/>
      <c r="AG112" s="17"/>
      <c r="AH112" s="52"/>
      <c r="AJ112" s="17"/>
      <c r="AK112" s="17"/>
      <c r="AL112" s="17"/>
      <c r="AM112" s="17"/>
      <c r="AO112" s="31"/>
    </row>
    <row r="113" spans="2:41" s="3" customFormat="1" ht="9.9499999999999993" customHeight="1" x14ac:dyDescent="0.2">
      <c r="C113" s="35"/>
      <c r="D113" s="40"/>
      <c r="E113" s="142" t="s">
        <v>944</v>
      </c>
      <c r="F113" s="142"/>
      <c r="G113" s="142" t="s">
        <v>1032</v>
      </c>
      <c r="H113" s="142"/>
      <c r="I113" s="142"/>
      <c r="J113" s="142" t="s">
        <v>1034</v>
      </c>
      <c r="K113" s="142"/>
      <c r="L113" s="142"/>
      <c r="M113" s="142"/>
      <c r="N113" s="142"/>
      <c r="P113" s="30"/>
      <c r="Q113" s="30"/>
      <c r="R113" s="30"/>
      <c r="S113" s="39"/>
      <c r="T113" s="30"/>
      <c r="U113" s="5"/>
      <c r="V113" s="52"/>
      <c r="W113" s="70"/>
      <c r="X113" s="70"/>
      <c r="Y113" s="52"/>
      <c r="Z113" s="39"/>
      <c r="AA113" s="39"/>
      <c r="AB113" s="55"/>
      <c r="AC113" s="17"/>
      <c r="AD113" s="15"/>
      <c r="AE113" s="65"/>
      <c r="AF113" s="125"/>
      <c r="AG113" s="17"/>
      <c r="AH113" s="52"/>
      <c r="AJ113" s="17"/>
      <c r="AK113" s="17"/>
      <c r="AL113" s="17"/>
      <c r="AM113" s="17"/>
      <c r="AO113" s="31"/>
    </row>
    <row r="114" spans="2:41" s="3" customFormat="1" ht="2.1" customHeight="1" x14ac:dyDescent="0.2">
      <c r="P114" s="75"/>
      <c r="Q114" s="90"/>
      <c r="R114" s="6"/>
      <c r="S114" s="39"/>
      <c r="T114" s="6"/>
      <c r="U114" s="5"/>
      <c r="V114" s="52"/>
      <c r="W114" s="56"/>
      <c r="X114" s="15"/>
      <c r="Y114" s="52"/>
      <c r="Z114" s="39"/>
      <c r="AA114" s="39"/>
      <c r="AB114" s="55"/>
      <c r="AC114" s="17"/>
      <c r="AD114" s="15"/>
      <c r="AE114" s="65"/>
      <c r="AF114" s="125"/>
      <c r="AG114" s="39"/>
      <c r="AH114" s="52"/>
      <c r="AJ114" s="17"/>
      <c r="AK114" s="17"/>
      <c r="AL114" s="17"/>
      <c r="AM114" s="17"/>
      <c r="AO114" s="31" t="s">
        <v>153</v>
      </c>
    </row>
    <row r="115" spans="2:41" s="3" customFormat="1" ht="9.9499999999999993" customHeight="1" x14ac:dyDescent="0.2">
      <c r="B115" s="113" t="s">
        <v>89</v>
      </c>
      <c r="D115" s="40"/>
      <c r="E115" s="75" t="s">
        <v>850</v>
      </c>
      <c r="F115" s="75"/>
      <c r="G115" s="30" t="s">
        <v>141</v>
      </c>
      <c r="H115" s="30"/>
      <c r="I115" s="30"/>
      <c r="J115" s="3" t="s">
        <v>31</v>
      </c>
      <c r="K115" s="30"/>
      <c r="L115" s="198"/>
      <c r="M115" s="198"/>
      <c r="N115" s="30"/>
      <c r="P115" s="75" t="s">
        <v>852</v>
      </c>
      <c r="Q115" s="90"/>
      <c r="R115" s="29"/>
      <c r="S115" s="39">
        <f>IF(Suggested="Yes",AA115,AG115)</f>
        <v>76.400000000000006</v>
      </c>
      <c r="T115" s="37" t="s">
        <v>140</v>
      </c>
      <c r="U115" s="5" t="str">
        <f>+Instructions!$B$3</f>
        <v>A</v>
      </c>
      <c r="V115" s="52"/>
      <c r="W115" s="56">
        <f>+Instructions!$C$22</f>
        <v>0</v>
      </c>
      <c r="X115" s="17">
        <f>ROUND($AA115*(1-W115)+0.004999,2)</f>
        <v>76.400000000000006</v>
      </c>
      <c r="Y115" s="52"/>
      <c r="Z115" s="6" t="s">
        <v>1307</v>
      </c>
      <c r="AA115" s="39">
        <v>76.400000000000006</v>
      </c>
      <c r="AB115" s="60">
        <f>+W115</f>
        <v>0</v>
      </c>
      <c r="AC115" s="17">
        <f>+X115</f>
        <v>76.400000000000006</v>
      </c>
      <c r="AD115" s="12">
        <f>(AG115-AC115)/AG115</f>
        <v>0</v>
      </c>
      <c r="AE115" s="122"/>
      <c r="AF115" s="130">
        <v>3</v>
      </c>
      <c r="AG115" s="53">
        <f>SUM(AJ115:AL115)+AE115</f>
        <v>76.400000000000006</v>
      </c>
      <c r="AH115" s="52"/>
      <c r="AJ115" s="17">
        <f>ROUND(AC115/(1-VLOOKUP(AF115,Group,2,FALSE)),2)</f>
        <v>76.400000000000006</v>
      </c>
      <c r="AK115" s="17">
        <f>IF(VLOOKUP(AF115,Group,5,FALSE)="YES",VLOOKUP(ROUND(ROUND(AJ115,1)-AJ115,2),Round,2,FALSE)+VLOOKUP(AF115,Group,6,FALSE),0)</f>
        <v>0</v>
      </c>
      <c r="AL115" s="17">
        <f>IF(VLOOKUP(AF115,Group,7,FALSE)="",0,ROUND(AJ115-0.04999,1)-AJ115+AM115)</f>
        <v>0</v>
      </c>
      <c r="AM115" s="17" t="str">
        <f>IF(VLOOKUP(AF115,Group,7,FALSE)="","",VLOOKUP(AF115,Group,7,FALSE))</f>
        <v/>
      </c>
      <c r="AO115" s="31" t="s">
        <v>153</v>
      </c>
    </row>
    <row r="116" spans="2:41" s="3" customFormat="1" ht="9.9499999999999993" customHeight="1" x14ac:dyDescent="0.2">
      <c r="B116" s="113" t="s">
        <v>89</v>
      </c>
      <c r="D116" s="40"/>
      <c r="E116" s="75" t="s">
        <v>1056</v>
      </c>
      <c r="F116" s="75"/>
      <c r="G116" s="30" t="s">
        <v>141</v>
      </c>
      <c r="H116" s="30"/>
      <c r="I116" s="30"/>
      <c r="J116" s="30"/>
      <c r="K116" s="30"/>
      <c r="L116" s="30"/>
      <c r="M116" s="30" t="s">
        <v>31</v>
      </c>
      <c r="N116" s="30"/>
      <c r="P116" s="75" t="s">
        <v>1155</v>
      </c>
      <c r="Q116" s="90"/>
      <c r="R116" s="29"/>
      <c r="S116" s="39">
        <f>IF(Suggested="Yes",AA116,AG116)</f>
        <v>88.2</v>
      </c>
      <c r="T116" s="37" t="s">
        <v>140</v>
      </c>
      <c r="U116" s="5" t="str">
        <f>+Instructions!$B$3</f>
        <v>A</v>
      </c>
      <c r="V116" s="52"/>
      <c r="W116" s="56">
        <f>+Instructions!$C$22</f>
        <v>0</v>
      </c>
      <c r="X116" s="17">
        <f t="shared" ref="X116" si="108">ROUND($AA116*(1-W116)+0.004999,2)</f>
        <v>88.2</v>
      </c>
      <c r="Y116" s="52"/>
      <c r="Z116" s="6" t="s">
        <v>1307</v>
      </c>
      <c r="AA116" s="39">
        <v>88.2</v>
      </c>
      <c r="AB116" s="60">
        <f t="shared" ref="AB116" si="109">+W116</f>
        <v>0</v>
      </c>
      <c r="AC116" s="17">
        <f t="shared" ref="AC116" si="110">+X116</f>
        <v>88.2</v>
      </c>
      <c r="AD116" s="12">
        <f t="shared" ref="AD116" si="111">(AG116-AC116)/AG116</f>
        <v>0</v>
      </c>
      <c r="AE116" s="122"/>
      <c r="AF116" s="130">
        <v>3</v>
      </c>
      <c r="AG116" s="53">
        <f t="shared" ref="AG116" si="112">SUM(AJ116:AL116)+AE116</f>
        <v>88.2</v>
      </c>
      <c r="AH116" s="52"/>
      <c r="AJ116" s="17">
        <f t="shared" ref="AJ116" si="113">ROUND(AC116/(1-VLOOKUP(AF116,Group,2,FALSE)),2)</f>
        <v>88.2</v>
      </c>
      <c r="AK116" s="17">
        <f t="shared" ref="AK116" si="114">IF(VLOOKUP(AF116,Group,5,FALSE)="YES",VLOOKUP(ROUND(ROUND(AJ116,1)-AJ116,2),Round,2,FALSE)+VLOOKUP(AF116,Group,6,FALSE),0)</f>
        <v>0</v>
      </c>
      <c r="AL116" s="17">
        <f t="shared" ref="AL116" si="115">IF(VLOOKUP(AF116,Group,7,FALSE)="",0,ROUND(AJ116-0.04999,1)-AJ116+AM116)</f>
        <v>0</v>
      </c>
      <c r="AM116" s="17" t="str">
        <f t="shared" ref="AM116" si="116">IF(VLOOKUP(AF116,Group,7,FALSE)="","",VLOOKUP(AF116,Group,7,FALSE))</f>
        <v/>
      </c>
      <c r="AO116" s="31" t="s">
        <v>153</v>
      </c>
    </row>
    <row r="117" spans="2:41" s="3" customFormat="1" ht="9.9499999999999993" customHeight="1" x14ac:dyDescent="0.2">
      <c r="B117" s="113" t="s">
        <v>89</v>
      </c>
      <c r="D117" s="40"/>
      <c r="E117" s="75" t="s">
        <v>1169</v>
      </c>
      <c r="F117" s="75"/>
      <c r="G117" s="30" t="s">
        <v>141</v>
      </c>
      <c r="H117" s="30"/>
      <c r="I117" s="30"/>
      <c r="J117" s="30"/>
      <c r="K117" s="30"/>
      <c r="L117" s="30"/>
      <c r="M117" s="30" t="s">
        <v>31</v>
      </c>
      <c r="N117" s="30"/>
      <c r="P117" s="75" t="s">
        <v>1154</v>
      </c>
      <c r="Q117" s="90"/>
      <c r="R117" s="29"/>
      <c r="S117" s="39">
        <f>IF(Suggested="Yes",AA117,AG117)</f>
        <v>81.650000000000006</v>
      </c>
      <c r="T117" s="37" t="s">
        <v>140</v>
      </c>
      <c r="U117" s="5" t="str">
        <f>+Instructions!$B$3</f>
        <v>A</v>
      </c>
      <c r="V117" s="52"/>
      <c r="W117" s="56">
        <f>+Instructions!$C$22</f>
        <v>0</v>
      </c>
      <c r="X117" s="17">
        <f t="shared" ref="X117" si="117">ROUND($AA117*(1-W117)+0.004999,2)</f>
        <v>81.650000000000006</v>
      </c>
      <c r="Y117" s="52"/>
      <c r="Z117" s="6" t="s">
        <v>1307</v>
      </c>
      <c r="AA117" s="39">
        <v>81.650000000000006</v>
      </c>
      <c r="AB117" s="60">
        <f t="shared" ref="AB117" si="118">+W117</f>
        <v>0</v>
      </c>
      <c r="AC117" s="17">
        <f t="shared" ref="AC117" si="119">+X117</f>
        <v>81.650000000000006</v>
      </c>
      <c r="AD117" s="12">
        <f t="shared" ref="AD117" si="120">(AG117-AC117)/AG117</f>
        <v>0</v>
      </c>
      <c r="AE117" s="122"/>
      <c r="AF117" s="130">
        <v>3</v>
      </c>
      <c r="AG117" s="53">
        <f t="shared" ref="AG117" si="121">SUM(AJ117:AL117)+AE117</f>
        <v>81.650000000000006</v>
      </c>
      <c r="AH117" s="52"/>
      <c r="AJ117" s="17">
        <f t="shared" ref="AJ117" si="122">ROUND(AC117/(1-VLOOKUP(AF117,Group,2,FALSE)),2)</f>
        <v>81.650000000000006</v>
      </c>
      <c r="AK117" s="17">
        <f t="shared" ref="AK117" si="123">IF(VLOOKUP(AF117,Group,5,FALSE)="YES",VLOOKUP(ROUND(ROUND(AJ117,1)-AJ117,2),Round,2,FALSE)+VLOOKUP(AF117,Group,6,FALSE),0)</f>
        <v>0</v>
      </c>
      <c r="AL117" s="17">
        <f t="shared" ref="AL117" si="124">IF(VLOOKUP(AF117,Group,7,FALSE)="",0,ROUND(AJ117-0.04999,1)-AJ117+AM117)</f>
        <v>0</v>
      </c>
      <c r="AM117" s="17" t="str">
        <f t="shared" ref="AM117" si="125">IF(VLOOKUP(AF117,Group,7,FALSE)="","",VLOOKUP(AF117,Group,7,FALSE))</f>
        <v/>
      </c>
      <c r="AO117" s="31" t="s">
        <v>153</v>
      </c>
    </row>
    <row r="118" spans="2:41" s="3" customFormat="1" ht="2.1" customHeight="1" x14ac:dyDescent="0.2">
      <c r="P118" s="75"/>
      <c r="Q118" s="90"/>
      <c r="R118" s="6"/>
      <c r="S118" s="39"/>
      <c r="T118" s="6"/>
      <c r="U118" s="5"/>
      <c r="V118" s="52"/>
      <c r="W118" s="56"/>
      <c r="X118" s="15"/>
      <c r="Y118" s="52"/>
      <c r="Z118" s="39"/>
      <c r="AA118" s="39"/>
      <c r="AB118" s="55"/>
      <c r="AC118" s="17"/>
      <c r="AD118" s="15"/>
      <c r="AE118" s="65"/>
      <c r="AF118" s="125"/>
      <c r="AG118" s="39"/>
      <c r="AH118" s="52"/>
      <c r="AJ118" s="17"/>
      <c r="AK118" s="17"/>
      <c r="AL118" s="17"/>
      <c r="AM118" s="17"/>
      <c r="AO118" s="31" t="s">
        <v>153</v>
      </c>
    </row>
    <row r="119" spans="2:41" s="3" customFormat="1" ht="9.9499999999999993" customHeight="1" x14ac:dyDescent="0.2">
      <c r="B119" s="113" t="s">
        <v>89</v>
      </c>
      <c r="D119" s="40"/>
      <c r="E119" s="75" t="s">
        <v>667</v>
      </c>
      <c r="F119" s="75"/>
      <c r="G119" s="30" t="s">
        <v>513</v>
      </c>
      <c r="H119" s="30"/>
      <c r="I119" s="30"/>
      <c r="K119" s="30"/>
      <c r="L119" s="198"/>
      <c r="M119" s="199"/>
      <c r="N119" s="30"/>
      <c r="P119" s="75"/>
      <c r="Q119" s="90"/>
      <c r="R119" s="29" t="s">
        <v>145</v>
      </c>
      <c r="S119" s="39">
        <f>IF(Suggested="Yes",AA119,AG119)</f>
        <v>19.05</v>
      </c>
      <c r="T119" s="37" t="s">
        <v>139</v>
      </c>
      <c r="U119" s="5" t="str">
        <f>+Instructions!$B$3</f>
        <v>A</v>
      </c>
      <c r="V119" s="52"/>
      <c r="W119" s="56">
        <f>+Instructions!$C$22</f>
        <v>0</v>
      </c>
      <c r="X119" s="17">
        <f>ROUND($AA119*(1-W119)+0.004999,2)</f>
        <v>19.05</v>
      </c>
      <c r="Y119" s="52"/>
      <c r="Z119" s="6" t="s">
        <v>1307</v>
      </c>
      <c r="AA119" s="39">
        <v>19.05</v>
      </c>
      <c r="AB119" s="60">
        <f>+W119</f>
        <v>0</v>
      </c>
      <c r="AC119" s="17">
        <f>+X119</f>
        <v>19.05</v>
      </c>
      <c r="AD119" s="12">
        <f>(AG119-AC119)/AG119</f>
        <v>0</v>
      </c>
      <c r="AE119" s="122"/>
      <c r="AF119" s="130">
        <v>3</v>
      </c>
      <c r="AG119" s="53">
        <f>SUM(AJ119:AL119)+AE119</f>
        <v>19.05</v>
      </c>
      <c r="AH119" s="52"/>
      <c r="AJ119" s="17">
        <f>ROUND(AC119/(1-VLOOKUP(AF119,Group,2,FALSE)),2)</f>
        <v>19.05</v>
      </c>
      <c r="AK119" s="17">
        <f>IF(VLOOKUP(AF119,Group,5,FALSE)="YES",VLOOKUP(ROUND(ROUND(AJ119,1)-AJ119,2),Round,2,FALSE)+VLOOKUP(AF119,Group,6,FALSE),0)</f>
        <v>0</v>
      </c>
      <c r="AL119" s="17">
        <f>IF(VLOOKUP(AF119,Group,7,FALSE)="",0,ROUND(AJ119-0.04999,1)-AJ119+AM119)</f>
        <v>0</v>
      </c>
      <c r="AM119" s="17" t="str">
        <f>IF(VLOOKUP(AF119,Group,7,FALSE)="","",VLOOKUP(AF119,Group,7,FALSE))</f>
        <v/>
      </c>
      <c r="AO119" s="31" t="s">
        <v>153</v>
      </c>
    </row>
    <row r="120" spans="2:41" s="3" customFormat="1" ht="1.5" customHeight="1" x14ac:dyDescent="0.2">
      <c r="P120" s="75"/>
      <c r="Q120" s="90"/>
      <c r="R120" s="6"/>
      <c r="S120" s="39"/>
      <c r="T120" s="6"/>
      <c r="U120" s="5"/>
      <c r="V120" s="52"/>
      <c r="W120" s="56"/>
      <c r="X120" s="15"/>
      <c r="Y120" s="52"/>
      <c r="Z120" s="39"/>
      <c r="AA120" s="39"/>
      <c r="AB120" s="55"/>
      <c r="AC120" s="17"/>
      <c r="AD120" s="15"/>
      <c r="AE120" s="65"/>
      <c r="AF120" s="125"/>
      <c r="AG120" s="39"/>
      <c r="AH120" s="52"/>
      <c r="AJ120" s="17"/>
      <c r="AK120" s="17"/>
      <c r="AL120" s="17"/>
      <c r="AM120" s="17"/>
      <c r="AO120" s="31" t="s">
        <v>153</v>
      </c>
    </row>
    <row r="121" spans="2:41" s="3" customFormat="1" ht="9.75" customHeight="1" x14ac:dyDescent="0.2">
      <c r="D121" s="3" t="s">
        <v>146</v>
      </c>
      <c r="E121" s="177" t="s">
        <v>1067</v>
      </c>
      <c r="K121" s="177"/>
      <c r="P121" s="75"/>
      <c r="Q121" s="90"/>
      <c r="R121" s="6"/>
      <c r="S121" s="39"/>
      <c r="T121" s="6"/>
      <c r="U121" s="5"/>
      <c r="V121" s="52"/>
      <c r="W121" s="56"/>
      <c r="X121" s="15"/>
      <c r="Y121" s="52"/>
      <c r="Z121" s="39"/>
      <c r="AA121" s="39"/>
      <c r="AB121" s="55"/>
      <c r="AC121" s="17"/>
      <c r="AD121" s="15"/>
      <c r="AE121" s="65"/>
      <c r="AF121" s="125"/>
      <c r="AG121" s="39"/>
      <c r="AH121" s="52"/>
      <c r="AJ121" s="17"/>
      <c r="AK121" s="17"/>
      <c r="AL121" s="17"/>
      <c r="AM121" s="17"/>
      <c r="AO121" s="31"/>
    </row>
    <row r="122" spans="2:41" s="3" customFormat="1" ht="9.75" customHeight="1" x14ac:dyDescent="0.2">
      <c r="E122" s="177" t="s">
        <v>1068</v>
      </c>
      <c r="K122" s="177"/>
      <c r="P122" s="75"/>
      <c r="Q122" s="90"/>
      <c r="R122" s="6"/>
      <c r="S122" s="39"/>
      <c r="T122" s="6"/>
      <c r="U122" s="5"/>
      <c r="V122" s="52"/>
      <c r="W122" s="56"/>
      <c r="X122" s="15"/>
      <c r="Y122" s="52"/>
      <c r="Z122" s="39"/>
      <c r="AA122" s="39"/>
      <c r="AB122" s="55"/>
      <c r="AC122" s="17"/>
      <c r="AD122" s="15"/>
      <c r="AE122" s="65"/>
      <c r="AF122" s="125"/>
      <c r="AG122" s="39"/>
      <c r="AH122" s="52"/>
      <c r="AJ122" s="17"/>
      <c r="AK122" s="17"/>
      <c r="AL122" s="17"/>
      <c r="AM122" s="17"/>
      <c r="AO122" s="31"/>
    </row>
    <row r="123" spans="2:41" s="3" customFormat="1" ht="9.75" customHeight="1" x14ac:dyDescent="0.2">
      <c r="B123" s="3" t="s">
        <v>31</v>
      </c>
      <c r="E123" s="177" t="s">
        <v>1054</v>
      </c>
      <c r="K123" s="177"/>
      <c r="P123" s="75"/>
      <c r="Q123" s="90"/>
      <c r="R123" s="6"/>
      <c r="S123" s="39"/>
      <c r="T123" s="6"/>
      <c r="U123" s="5"/>
      <c r="V123" s="52"/>
      <c r="W123" s="56"/>
      <c r="X123" s="15"/>
      <c r="Y123" s="52"/>
      <c r="Z123" s="39"/>
      <c r="AA123" s="39"/>
      <c r="AB123" s="55"/>
      <c r="AC123" s="17"/>
      <c r="AD123" s="15"/>
      <c r="AE123" s="65"/>
      <c r="AF123" s="125"/>
      <c r="AG123" s="39"/>
      <c r="AH123" s="52"/>
      <c r="AJ123" s="17"/>
      <c r="AK123" s="17"/>
      <c r="AL123" s="17"/>
      <c r="AM123" s="17"/>
      <c r="AO123" s="31"/>
    </row>
    <row r="124" spans="2:41" s="3" customFormat="1" ht="9.75" customHeight="1" x14ac:dyDescent="0.2">
      <c r="E124" s="177" t="s">
        <v>1055</v>
      </c>
      <c r="K124" s="177"/>
      <c r="P124" s="75"/>
      <c r="Q124" s="90"/>
      <c r="R124" s="6"/>
      <c r="S124" s="39"/>
      <c r="T124" s="6"/>
      <c r="U124" s="5"/>
      <c r="V124" s="52"/>
      <c r="W124" s="56"/>
      <c r="X124" s="15"/>
      <c r="Y124" s="52"/>
      <c r="Z124" s="39"/>
      <c r="AA124" s="39"/>
      <c r="AB124" s="55"/>
      <c r="AC124" s="17"/>
      <c r="AD124" s="15"/>
      <c r="AE124" s="65"/>
      <c r="AF124" s="125"/>
      <c r="AG124" s="39"/>
      <c r="AH124" s="52"/>
      <c r="AJ124" s="17"/>
      <c r="AK124" s="17"/>
      <c r="AL124" s="17"/>
      <c r="AM124" s="17"/>
      <c r="AO124" s="31"/>
    </row>
    <row r="125" spans="2:41" s="3" customFormat="1" ht="3.95" customHeight="1" x14ac:dyDescent="0.2">
      <c r="P125" s="75"/>
      <c r="Q125" s="90"/>
      <c r="R125" s="6"/>
      <c r="S125" s="39"/>
      <c r="T125" s="6"/>
      <c r="U125" s="5"/>
      <c r="V125" s="52"/>
      <c r="W125" s="56"/>
      <c r="X125" s="15"/>
      <c r="Y125" s="52"/>
      <c r="Z125" s="39"/>
      <c r="AA125" s="39"/>
      <c r="AB125" s="55"/>
      <c r="AC125" s="17"/>
      <c r="AD125" s="15"/>
      <c r="AE125" s="65"/>
      <c r="AF125" s="125"/>
      <c r="AG125" s="39"/>
      <c r="AH125" s="52"/>
      <c r="AJ125" s="17"/>
      <c r="AK125" s="17"/>
      <c r="AL125" s="17"/>
      <c r="AM125" s="17"/>
      <c r="AO125" s="31" t="s">
        <v>153</v>
      </c>
    </row>
    <row r="126" spans="2:41" s="3" customFormat="1" ht="9.9499999999999993" customHeight="1" x14ac:dyDescent="0.2">
      <c r="C126" s="74" t="s">
        <v>1171</v>
      </c>
      <c r="O126" s="3" t="s">
        <v>31</v>
      </c>
      <c r="P126" s="75"/>
      <c r="Q126" s="90"/>
      <c r="R126" s="80" t="s">
        <v>603</v>
      </c>
      <c r="S126" s="200" t="s">
        <v>1172</v>
      </c>
      <c r="T126" s="201"/>
      <c r="U126" s="5"/>
      <c r="V126" s="52"/>
      <c r="W126" s="56"/>
      <c r="X126" s="15"/>
      <c r="Y126" s="52"/>
      <c r="Z126" s="39"/>
      <c r="AA126" s="39"/>
      <c r="AB126" s="55"/>
      <c r="AC126" s="17"/>
      <c r="AD126" s="15"/>
      <c r="AE126" s="65"/>
      <c r="AF126" s="125"/>
      <c r="AG126" s="39"/>
      <c r="AH126" s="52"/>
      <c r="AJ126" s="17"/>
      <c r="AK126" s="17"/>
      <c r="AL126" s="17"/>
      <c r="AM126" s="17"/>
      <c r="AO126" s="31"/>
    </row>
    <row r="127" spans="2:41" s="3" customFormat="1" ht="3" customHeight="1" x14ac:dyDescent="0.2">
      <c r="P127" s="75"/>
      <c r="Q127" s="90"/>
      <c r="R127" s="6"/>
      <c r="S127" s="39"/>
      <c r="T127" s="6"/>
      <c r="U127" s="5"/>
      <c r="V127" s="52"/>
      <c r="W127" s="56"/>
      <c r="X127" s="15"/>
      <c r="Y127" s="52"/>
      <c r="Z127" s="39"/>
      <c r="AA127" s="39"/>
      <c r="AB127" s="55"/>
      <c r="AC127" s="17"/>
      <c r="AD127" s="15"/>
      <c r="AE127" s="65"/>
      <c r="AF127" s="125"/>
      <c r="AG127" s="39"/>
      <c r="AH127" s="52"/>
      <c r="AJ127" s="17"/>
      <c r="AK127" s="17"/>
      <c r="AL127" s="17"/>
      <c r="AM127" s="17"/>
      <c r="AO127" s="31" t="s">
        <v>153</v>
      </c>
    </row>
    <row r="128" spans="2:41" s="3" customFormat="1" ht="9.9499999999999993" customHeight="1" x14ac:dyDescent="0.2">
      <c r="C128" s="35"/>
      <c r="D128" s="40" t="s">
        <v>91</v>
      </c>
      <c r="E128" s="142" t="s">
        <v>1173</v>
      </c>
      <c r="F128" s="142" t="s">
        <v>1175</v>
      </c>
      <c r="G128" s="142"/>
      <c r="H128" s="142"/>
      <c r="I128" s="142" t="s">
        <v>1178</v>
      </c>
      <c r="J128" s="142"/>
      <c r="K128" s="142"/>
      <c r="L128" s="142"/>
      <c r="M128" s="142"/>
      <c r="N128" s="142"/>
      <c r="P128" s="30"/>
      <c r="Q128" s="30"/>
      <c r="R128" s="30"/>
      <c r="S128" s="39"/>
      <c r="T128" s="30"/>
      <c r="U128" s="5"/>
      <c r="V128" s="52"/>
      <c r="W128" s="70"/>
      <c r="X128" s="70"/>
      <c r="Y128" s="52"/>
      <c r="Z128" s="39"/>
      <c r="AA128" s="39"/>
      <c r="AB128" s="55"/>
      <c r="AC128" s="17"/>
      <c r="AD128" s="15"/>
      <c r="AE128" s="65"/>
      <c r="AF128" s="125"/>
      <c r="AG128" s="17"/>
      <c r="AH128" s="52"/>
      <c r="AJ128" s="17"/>
      <c r="AK128" s="17"/>
      <c r="AL128" s="17"/>
      <c r="AM128" s="17"/>
      <c r="AO128" s="31"/>
    </row>
    <row r="129" spans="2:41" s="3" customFormat="1" ht="9.9499999999999993" customHeight="1" x14ac:dyDescent="0.2">
      <c r="C129" s="35"/>
      <c r="D129" s="40"/>
      <c r="E129" s="142" t="s">
        <v>1174</v>
      </c>
      <c r="F129" s="142" t="s">
        <v>1176</v>
      </c>
      <c r="G129" s="142"/>
      <c r="H129" s="142"/>
      <c r="I129" s="142" t="s">
        <v>1177</v>
      </c>
      <c r="J129" s="142"/>
      <c r="K129" s="142"/>
      <c r="L129" s="142"/>
      <c r="M129" s="142"/>
      <c r="N129" s="142"/>
      <c r="P129" s="30"/>
      <c r="Q129" s="30"/>
      <c r="R129" s="30"/>
      <c r="S129" s="39"/>
      <c r="T129" s="30"/>
      <c r="U129" s="5"/>
      <c r="V129" s="52"/>
      <c r="W129" s="70"/>
      <c r="X129" s="70"/>
      <c r="Y129" s="52"/>
      <c r="Z129" s="39"/>
      <c r="AA129" s="39"/>
      <c r="AB129" s="55"/>
      <c r="AC129" s="17"/>
      <c r="AD129" s="15"/>
      <c r="AE129" s="65"/>
      <c r="AF129" s="125"/>
      <c r="AG129" s="17"/>
      <c r="AH129" s="52"/>
      <c r="AJ129" s="17"/>
      <c r="AK129" s="17"/>
      <c r="AL129" s="17"/>
      <c r="AM129" s="17"/>
      <c r="AO129" s="31"/>
    </row>
    <row r="130" spans="2:41" s="3" customFormat="1" ht="2.1" customHeight="1" x14ac:dyDescent="0.2">
      <c r="P130" s="75"/>
      <c r="Q130" s="90"/>
      <c r="R130" s="6"/>
      <c r="S130" s="39"/>
      <c r="T130" s="6"/>
      <c r="U130" s="5"/>
      <c r="V130" s="52"/>
      <c r="W130" s="56"/>
      <c r="X130" s="15"/>
      <c r="Y130" s="52"/>
      <c r="Z130" s="39"/>
      <c r="AA130" s="39"/>
      <c r="AB130" s="55"/>
      <c r="AC130" s="17"/>
      <c r="AD130" s="15"/>
      <c r="AE130" s="65"/>
      <c r="AF130" s="125"/>
      <c r="AG130" s="39"/>
      <c r="AH130" s="52"/>
      <c r="AJ130" s="17"/>
      <c r="AK130" s="17"/>
      <c r="AL130" s="17"/>
      <c r="AM130" s="17"/>
      <c r="AO130" s="31" t="s">
        <v>153</v>
      </c>
    </row>
    <row r="131" spans="2:41" s="3" customFormat="1" ht="9.9499999999999993" customHeight="1" x14ac:dyDescent="0.2">
      <c r="B131" s="114" t="s">
        <v>149</v>
      </c>
      <c r="D131" s="40"/>
      <c r="E131" s="75" t="s">
        <v>1179</v>
      </c>
      <c r="F131" s="75"/>
      <c r="G131" s="30" t="s">
        <v>141</v>
      </c>
      <c r="H131" s="30"/>
      <c r="I131" s="30"/>
      <c r="J131" s="30"/>
      <c r="K131" s="30"/>
      <c r="L131" s="30"/>
      <c r="M131" s="30" t="s">
        <v>31</v>
      </c>
      <c r="N131" s="30"/>
      <c r="P131" s="75" t="s">
        <v>1180</v>
      </c>
      <c r="Q131" s="90"/>
      <c r="R131" s="29"/>
      <c r="S131" s="39">
        <f>IF(Suggested="Yes",AA131,AG131)</f>
        <v>75.650000000000006</v>
      </c>
      <c r="T131" s="37" t="s">
        <v>140</v>
      </c>
      <c r="U131" s="5" t="str">
        <f>+Instructions!$B$3</f>
        <v>A</v>
      </c>
      <c r="V131" s="52"/>
      <c r="W131" s="56">
        <f>+Instructions!$C$22</f>
        <v>0</v>
      </c>
      <c r="X131" s="17">
        <f t="shared" ref="X131" si="126">ROUND($AA131*(1-W131)+0.004999,2)</f>
        <v>75.650000000000006</v>
      </c>
      <c r="Y131" s="52"/>
      <c r="Z131" s="6" t="s">
        <v>1307</v>
      </c>
      <c r="AA131" s="39">
        <v>75.650000000000006</v>
      </c>
      <c r="AB131" s="60">
        <f t="shared" ref="AB131" si="127">+W131</f>
        <v>0</v>
      </c>
      <c r="AC131" s="17">
        <f t="shared" ref="AC131" si="128">+X131</f>
        <v>75.650000000000006</v>
      </c>
      <c r="AD131" s="12">
        <f t="shared" ref="AD131" si="129">(AG131-AC131)/AG131</f>
        <v>0</v>
      </c>
      <c r="AE131" s="122"/>
      <c r="AF131" s="129">
        <v>1</v>
      </c>
      <c r="AG131" s="38">
        <f t="shared" ref="AG131" si="130">SUM(AJ131:AL131)+AE131</f>
        <v>75.650000000000006</v>
      </c>
      <c r="AH131" s="52"/>
      <c r="AJ131" s="17">
        <f t="shared" ref="AJ131" si="131">ROUND(AC131/(1-VLOOKUP(AF131,Group,2,FALSE)),2)</f>
        <v>75.650000000000006</v>
      </c>
      <c r="AK131" s="17">
        <f t="shared" ref="AK131" si="132">IF(VLOOKUP(AF131,Group,5,FALSE)="YES",VLOOKUP(ROUND(ROUND(AJ131,1)-AJ131,2),Round,2,FALSE)+VLOOKUP(AF131,Group,6,FALSE),0)</f>
        <v>0</v>
      </c>
      <c r="AL131" s="17">
        <f t="shared" ref="AL131" si="133">IF(VLOOKUP(AF131,Group,7,FALSE)="",0,ROUND(AJ131-0.04999,1)-AJ131+AM131)</f>
        <v>0</v>
      </c>
      <c r="AM131" s="17" t="str">
        <f t="shared" ref="AM131" si="134">IF(VLOOKUP(AF131,Group,7,FALSE)="","",VLOOKUP(AF131,Group,7,FALSE))</f>
        <v/>
      </c>
      <c r="AO131" s="31" t="s">
        <v>153</v>
      </c>
    </row>
    <row r="132" spans="2:41" s="3" customFormat="1" ht="1.5" customHeight="1" x14ac:dyDescent="0.2">
      <c r="P132" s="75"/>
      <c r="Q132" s="90"/>
      <c r="R132" s="6"/>
      <c r="S132" s="39"/>
      <c r="T132" s="6"/>
      <c r="U132" s="5"/>
      <c r="V132" s="52"/>
      <c r="W132" s="56"/>
      <c r="X132" s="15"/>
      <c r="Y132" s="52"/>
      <c r="Z132" s="39"/>
      <c r="AA132" s="39"/>
      <c r="AB132" s="55"/>
      <c r="AC132" s="17"/>
      <c r="AD132" s="15"/>
      <c r="AE132" s="65"/>
      <c r="AF132" s="125"/>
      <c r="AG132" s="39"/>
      <c r="AH132" s="52"/>
      <c r="AJ132" s="17"/>
      <c r="AK132" s="17"/>
      <c r="AL132" s="17"/>
      <c r="AM132" s="17"/>
      <c r="AO132" s="31" t="s">
        <v>153</v>
      </c>
    </row>
    <row r="133" spans="2:41" s="3" customFormat="1" ht="9.9499999999999993" customHeight="1" x14ac:dyDescent="0.2">
      <c r="B133" s="113" t="s">
        <v>89</v>
      </c>
      <c r="D133" s="40"/>
      <c r="E133" s="75" t="s">
        <v>1181</v>
      </c>
      <c r="F133" s="75"/>
      <c r="G133" s="30" t="s">
        <v>1182</v>
      </c>
      <c r="H133" s="30"/>
      <c r="I133" s="30"/>
      <c r="J133" s="30"/>
      <c r="K133" s="30"/>
      <c r="L133" s="30"/>
      <c r="M133" s="30" t="s">
        <v>31</v>
      </c>
      <c r="N133" s="30"/>
      <c r="P133" s="75"/>
      <c r="Q133" s="90"/>
      <c r="R133" s="29"/>
      <c r="S133" s="39">
        <f>IF(Suggested="Yes",AA133,AG133)</f>
        <v>16.399999999999999</v>
      </c>
      <c r="T133" s="37" t="s">
        <v>139</v>
      </c>
      <c r="U133" s="5" t="str">
        <f>+Instructions!$B$3</f>
        <v>A</v>
      </c>
      <c r="V133" s="52"/>
      <c r="W133" s="56">
        <f>+Instructions!$C$22</f>
        <v>0</v>
      </c>
      <c r="X133" s="17">
        <f t="shared" ref="X133" si="135">ROUND($AA133*(1-W133)+0.004999,2)</f>
        <v>16.399999999999999</v>
      </c>
      <c r="Y133" s="52"/>
      <c r="Z133" s="6" t="s">
        <v>1307</v>
      </c>
      <c r="AA133" s="39">
        <v>16.399999999999999</v>
      </c>
      <c r="AB133" s="60">
        <f t="shared" ref="AB133" si="136">+W133</f>
        <v>0</v>
      </c>
      <c r="AC133" s="17">
        <f t="shared" ref="AC133" si="137">+X133</f>
        <v>16.399999999999999</v>
      </c>
      <c r="AD133" s="12">
        <f t="shared" ref="AD133" si="138">(AG133-AC133)/AG133</f>
        <v>0</v>
      </c>
      <c r="AE133" s="122"/>
      <c r="AF133" s="130">
        <v>3</v>
      </c>
      <c r="AG133" s="53">
        <f t="shared" ref="AG133" si="139">SUM(AJ133:AL133)+AE133</f>
        <v>16.399999999999999</v>
      </c>
      <c r="AH133" s="52"/>
      <c r="AJ133" s="17">
        <f t="shared" ref="AJ133" si="140">ROUND(AC133/(1-VLOOKUP(AF133,Group,2,FALSE)),2)</f>
        <v>16.399999999999999</v>
      </c>
      <c r="AK133" s="17">
        <f t="shared" ref="AK133" si="141">IF(VLOOKUP(AF133,Group,5,FALSE)="YES",VLOOKUP(ROUND(ROUND(AJ133,1)-AJ133,2),Round,2,FALSE)+VLOOKUP(AF133,Group,6,FALSE),0)</f>
        <v>0</v>
      </c>
      <c r="AL133" s="17">
        <f t="shared" ref="AL133" si="142">IF(VLOOKUP(AF133,Group,7,FALSE)="",0,ROUND(AJ133-0.04999,1)-AJ133+AM133)</f>
        <v>0</v>
      </c>
      <c r="AM133" s="17" t="str">
        <f t="shared" ref="AM133" si="143">IF(VLOOKUP(AF133,Group,7,FALSE)="","",VLOOKUP(AF133,Group,7,FALSE))</f>
        <v/>
      </c>
      <c r="AO133" s="31" t="s">
        <v>153</v>
      </c>
    </row>
    <row r="134" spans="2:41" s="3" customFormat="1" ht="3" customHeight="1" x14ac:dyDescent="0.2">
      <c r="P134" s="75"/>
      <c r="Q134" s="90"/>
      <c r="R134" s="6"/>
      <c r="S134" s="39"/>
      <c r="T134" s="6"/>
      <c r="U134" s="5"/>
      <c r="V134" s="52"/>
      <c r="W134" s="56"/>
      <c r="X134" s="15"/>
      <c r="Y134" s="52"/>
      <c r="Z134" s="39"/>
      <c r="AA134" s="39"/>
      <c r="AB134" s="55"/>
      <c r="AC134" s="17"/>
      <c r="AD134" s="15"/>
      <c r="AE134" s="65"/>
      <c r="AF134" s="125"/>
      <c r="AG134" s="39"/>
      <c r="AH134" s="52"/>
      <c r="AJ134" s="17"/>
      <c r="AK134" s="17"/>
      <c r="AL134" s="17"/>
      <c r="AM134" s="17"/>
      <c r="AO134" s="31" t="s">
        <v>153</v>
      </c>
    </row>
    <row r="135" spans="2:41" s="3" customFormat="1" ht="9.9499999999999993" customHeight="1" x14ac:dyDescent="0.2">
      <c r="C135" s="35"/>
      <c r="D135" s="40" t="s">
        <v>91</v>
      </c>
      <c r="E135" s="142" t="s">
        <v>1183</v>
      </c>
      <c r="F135" s="142" t="s">
        <v>1185</v>
      </c>
      <c r="G135" s="142"/>
      <c r="H135" s="142"/>
      <c r="I135" s="142"/>
      <c r="J135" s="142" t="s">
        <v>1187</v>
      </c>
      <c r="K135" s="142"/>
      <c r="L135" s="142"/>
      <c r="M135" s="142"/>
      <c r="N135" s="142"/>
      <c r="P135" s="30"/>
      <c r="Q135" s="30"/>
      <c r="R135" s="30"/>
      <c r="S135" s="39"/>
      <c r="T135" s="30"/>
      <c r="U135" s="5"/>
      <c r="V135" s="52"/>
      <c r="W135" s="70"/>
      <c r="X135" s="70"/>
      <c r="Y135" s="52"/>
      <c r="Z135" s="39"/>
      <c r="AA135" s="39"/>
      <c r="AB135" s="55"/>
      <c r="AC135" s="17"/>
      <c r="AD135" s="15"/>
      <c r="AE135" s="65"/>
      <c r="AF135" s="125"/>
      <c r="AG135" s="17"/>
      <c r="AH135" s="52"/>
      <c r="AJ135" s="17"/>
      <c r="AK135" s="17"/>
      <c r="AL135" s="17"/>
      <c r="AM135" s="17"/>
      <c r="AO135" s="31"/>
    </row>
    <row r="136" spans="2:41" s="3" customFormat="1" ht="9.9499999999999993" customHeight="1" x14ac:dyDescent="0.2">
      <c r="C136" s="35"/>
      <c r="D136" s="40"/>
      <c r="E136" s="142" t="s">
        <v>1184</v>
      </c>
      <c r="F136" s="142" t="s">
        <v>1186</v>
      </c>
      <c r="G136" s="142"/>
      <c r="H136" s="142"/>
      <c r="I136" s="142"/>
      <c r="J136" s="142" t="s">
        <v>1188</v>
      </c>
      <c r="K136" s="142"/>
      <c r="L136" s="142"/>
      <c r="M136" s="142"/>
      <c r="N136" s="142"/>
      <c r="P136" s="30"/>
      <c r="Q136" s="30"/>
      <c r="R136" s="30"/>
      <c r="S136" s="39"/>
      <c r="T136" s="30"/>
      <c r="U136" s="5"/>
      <c r="V136" s="52"/>
      <c r="W136" s="70"/>
      <c r="X136" s="70"/>
      <c r="Y136" s="52"/>
      <c r="Z136" s="39"/>
      <c r="AA136" s="39"/>
      <c r="AB136" s="55"/>
      <c r="AC136" s="17"/>
      <c r="AD136" s="15"/>
      <c r="AE136" s="65"/>
      <c r="AF136" s="125"/>
      <c r="AG136" s="17"/>
      <c r="AH136" s="52"/>
      <c r="AJ136" s="17"/>
      <c r="AK136" s="17"/>
      <c r="AL136" s="17"/>
      <c r="AM136" s="17"/>
      <c r="AO136" s="31"/>
    </row>
    <row r="137" spans="2:41" s="3" customFormat="1" ht="2.1" customHeight="1" x14ac:dyDescent="0.2">
      <c r="P137" s="75"/>
      <c r="Q137" s="90"/>
      <c r="R137" s="6"/>
      <c r="S137" s="39"/>
      <c r="T137" s="6"/>
      <c r="U137" s="5"/>
      <c r="V137" s="52"/>
      <c r="W137" s="56"/>
      <c r="X137" s="15"/>
      <c r="Y137" s="52"/>
      <c r="Z137" s="39"/>
      <c r="AA137" s="39"/>
      <c r="AB137" s="55"/>
      <c r="AC137" s="17"/>
      <c r="AD137" s="15"/>
      <c r="AE137" s="65"/>
      <c r="AF137" s="125"/>
      <c r="AG137" s="39"/>
      <c r="AH137" s="52"/>
      <c r="AJ137" s="17"/>
      <c r="AK137" s="17"/>
      <c r="AL137" s="17"/>
      <c r="AM137" s="17"/>
      <c r="AO137" s="31" t="s">
        <v>153</v>
      </c>
    </row>
    <row r="138" spans="2:41" s="3" customFormat="1" ht="9.9499999999999993" customHeight="1" x14ac:dyDescent="0.2">
      <c r="B138" s="113" t="s">
        <v>89</v>
      </c>
      <c r="D138" s="40"/>
      <c r="E138" s="75" t="s">
        <v>1190</v>
      </c>
      <c r="F138" s="75"/>
      <c r="G138" s="30" t="s">
        <v>1189</v>
      </c>
      <c r="H138" s="30"/>
      <c r="I138" s="30"/>
      <c r="J138" s="30"/>
      <c r="K138" s="30"/>
      <c r="L138" s="30"/>
      <c r="M138" s="199" t="s">
        <v>731</v>
      </c>
      <c r="N138" s="30"/>
      <c r="P138" s="75" t="s">
        <v>224</v>
      </c>
      <c r="Q138" s="90"/>
      <c r="R138" s="29"/>
      <c r="S138" s="39">
        <f>IF(Suggested="Yes",AA138,AG138)</f>
        <v>174.4</v>
      </c>
      <c r="T138" s="37" t="s">
        <v>140</v>
      </c>
      <c r="U138" s="5" t="str">
        <f>+Instructions!$B$3</f>
        <v>A</v>
      </c>
      <c r="V138" s="52"/>
      <c r="W138" s="56">
        <f>+Instructions!$C$22</f>
        <v>0</v>
      </c>
      <c r="X138" s="17">
        <f t="shared" ref="X138" si="144">ROUND($AA138*(1-W138)+0.004999,2)</f>
        <v>174.4</v>
      </c>
      <c r="Y138" s="52"/>
      <c r="Z138" s="6" t="s">
        <v>1307</v>
      </c>
      <c r="AA138" s="39">
        <v>174.4</v>
      </c>
      <c r="AB138" s="60">
        <f t="shared" ref="AB138" si="145">+W138</f>
        <v>0</v>
      </c>
      <c r="AC138" s="17">
        <f t="shared" ref="AC138" si="146">+X138</f>
        <v>174.4</v>
      </c>
      <c r="AD138" s="12">
        <f t="shared" ref="AD138" si="147">(AG138-AC138)/AG138</f>
        <v>0</v>
      </c>
      <c r="AE138" s="122"/>
      <c r="AF138" s="130">
        <v>3</v>
      </c>
      <c r="AG138" s="53">
        <f t="shared" ref="AG138" si="148">SUM(AJ138:AL138)+AE138</f>
        <v>174.4</v>
      </c>
      <c r="AH138" s="52"/>
      <c r="AJ138" s="17">
        <f t="shared" ref="AJ138" si="149">ROUND(AC138/(1-VLOOKUP(AF138,Group,2,FALSE)),2)</f>
        <v>174.4</v>
      </c>
      <c r="AK138" s="17">
        <f t="shared" ref="AK138" si="150">IF(VLOOKUP(AF138,Group,5,FALSE)="YES",VLOOKUP(ROUND(ROUND(AJ138,1)-AJ138,2),Round,2,FALSE)+VLOOKUP(AF138,Group,6,FALSE),0)</f>
        <v>0</v>
      </c>
      <c r="AL138" s="17">
        <f t="shared" ref="AL138" si="151">IF(VLOOKUP(AF138,Group,7,FALSE)="",0,ROUND(AJ138-0.04999,1)-AJ138+AM138)</f>
        <v>0</v>
      </c>
      <c r="AM138" s="17" t="str">
        <f t="shared" ref="AM138" si="152">IF(VLOOKUP(AF138,Group,7,FALSE)="","",VLOOKUP(AF138,Group,7,FALSE))</f>
        <v/>
      </c>
      <c r="AO138" s="31" t="s">
        <v>153</v>
      </c>
    </row>
    <row r="139" spans="2:41" s="3" customFormat="1" ht="9.9499999999999993" customHeight="1" x14ac:dyDescent="0.2">
      <c r="B139" s="113" t="s">
        <v>89</v>
      </c>
      <c r="D139" s="40"/>
      <c r="E139" s="75" t="s">
        <v>1191</v>
      </c>
      <c r="F139" s="75"/>
      <c r="G139" s="30" t="s">
        <v>1196</v>
      </c>
      <c r="H139" s="30"/>
      <c r="I139" s="30"/>
      <c r="J139" s="30"/>
      <c r="K139" s="30"/>
      <c r="L139" s="30"/>
      <c r="M139" s="199" t="s">
        <v>731</v>
      </c>
      <c r="N139" s="30"/>
      <c r="P139" s="75" t="s">
        <v>1192</v>
      </c>
      <c r="Q139" s="90"/>
      <c r="R139" s="29"/>
      <c r="S139" s="39">
        <f>IF(Suggested="Yes",AA139,AG139)</f>
        <v>129.80000000000001</v>
      </c>
      <c r="T139" s="37" t="s">
        <v>140</v>
      </c>
      <c r="U139" s="5" t="str">
        <f>+Instructions!$B$3</f>
        <v>A</v>
      </c>
      <c r="V139" s="52"/>
      <c r="W139" s="56">
        <f>+Instructions!$C$22</f>
        <v>0</v>
      </c>
      <c r="X139" s="17">
        <f t="shared" ref="X139:X140" si="153">ROUND($AA139*(1-W139)+0.004999,2)</f>
        <v>129.80000000000001</v>
      </c>
      <c r="Y139" s="52"/>
      <c r="Z139" s="6" t="s">
        <v>1307</v>
      </c>
      <c r="AA139" s="39">
        <v>129.80000000000001</v>
      </c>
      <c r="AB139" s="60">
        <f t="shared" ref="AB139:AB140" si="154">+W139</f>
        <v>0</v>
      </c>
      <c r="AC139" s="17">
        <f t="shared" ref="AC139:AC140" si="155">+X139</f>
        <v>129.80000000000001</v>
      </c>
      <c r="AD139" s="12">
        <f t="shared" ref="AD139:AD140" si="156">(AG139-AC139)/AG139</f>
        <v>0</v>
      </c>
      <c r="AE139" s="122"/>
      <c r="AF139" s="130">
        <v>3</v>
      </c>
      <c r="AG139" s="53">
        <f t="shared" ref="AG139:AG140" si="157">SUM(AJ139:AL139)+AE139</f>
        <v>129.80000000000001</v>
      </c>
      <c r="AH139" s="52"/>
      <c r="AJ139" s="17">
        <f t="shared" ref="AJ139:AJ140" si="158">ROUND(AC139/(1-VLOOKUP(AF139,Group,2,FALSE)),2)</f>
        <v>129.80000000000001</v>
      </c>
      <c r="AK139" s="17">
        <f t="shared" ref="AK139:AK140" si="159">IF(VLOOKUP(AF139,Group,5,FALSE)="YES",VLOOKUP(ROUND(ROUND(AJ139,1)-AJ139,2),Round,2,FALSE)+VLOOKUP(AF139,Group,6,FALSE),0)</f>
        <v>0</v>
      </c>
      <c r="AL139" s="17">
        <f t="shared" ref="AL139:AL140" si="160">IF(VLOOKUP(AF139,Group,7,FALSE)="",0,ROUND(AJ139-0.04999,1)-AJ139+AM139)</f>
        <v>0</v>
      </c>
      <c r="AM139" s="17" t="str">
        <f t="shared" ref="AM139:AM140" si="161">IF(VLOOKUP(AF139,Group,7,FALSE)="","",VLOOKUP(AF139,Group,7,FALSE))</f>
        <v/>
      </c>
      <c r="AO139" s="31" t="s">
        <v>153</v>
      </c>
    </row>
    <row r="140" spans="2:41" s="3" customFormat="1" ht="9.9499999999999993" customHeight="1" x14ac:dyDescent="0.2">
      <c r="B140" s="113" t="s">
        <v>89</v>
      </c>
      <c r="D140" s="40"/>
      <c r="E140" s="75" t="s">
        <v>1193</v>
      </c>
      <c r="F140" s="75"/>
      <c r="G140" s="30" t="s">
        <v>1197</v>
      </c>
      <c r="H140" s="30"/>
      <c r="I140" s="30"/>
      <c r="J140" s="30"/>
      <c r="K140" s="30"/>
      <c r="L140" s="30"/>
      <c r="M140" s="199" t="s">
        <v>731</v>
      </c>
      <c r="N140" s="30"/>
      <c r="P140" s="75" t="s">
        <v>309</v>
      </c>
      <c r="Q140" s="90"/>
      <c r="R140" s="29"/>
      <c r="S140" s="39">
        <f>IF(Suggested="Yes",AA140,AG140)</f>
        <v>183.1</v>
      </c>
      <c r="T140" s="37" t="s">
        <v>140</v>
      </c>
      <c r="U140" s="5" t="str">
        <f>+Instructions!$B$3</f>
        <v>A</v>
      </c>
      <c r="V140" s="52"/>
      <c r="W140" s="56">
        <f>+Instructions!$C$22</f>
        <v>0</v>
      </c>
      <c r="X140" s="17">
        <f t="shared" si="153"/>
        <v>183.1</v>
      </c>
      <c r="Y140" s="52"/>
      <c r="Z140" s="6" t="s">
        <v>1307</v>
      </c>
      <c r="AA140" s="39">
        <v>183.1</v>
      </c>
      <c r="AB140" s="60">
        <f t="shared" si="154"/>
        <v>0</v>
      </c>
      <c r="AC140" s="17">
        <f t="shared" si="155"/>
        <v>183.1</v>
      </c>
      <c r="AD140" s="12">
        <f t="shared" si="156"/>
        <v>0</v>
      </c>
      <c r="AE140" s="122"/>
      <c r="AF140" s="130">
        <v>3</v>
      </c>
      <c r="AG140" s="53">
        <f t="shared" si="157"/>
        <v>183.1</v>
      </c>
      <c r="AH140" s="52"/>
      <c r="AJ140" s="17">
        <f t="shared" si="158"/>
        <v>183.1</v>
      </c>
      <c r="AK140" s="17">
        <f t="shared" si="159"/>
        <v>0</v>
      </c>
      <c r="AL140" s="17">
        <f t="shared" si="160"/>
        <v>0</v>
      </c>
      <c r="AM140" s="17" t="str">
        <f t="shared" si="161"/>
        <v/>
      </c>
      <c r="AO140" s="31" t="s">
        <v>153</v>
      </c>
    </row>
    <row r="141" spans="2:41" s="3" customFormat="1" ht="9.9499999999999993" customHeight="1" x14ac:dyDescent="0.2">
      <c r="B141" s="113" t="s">
        <v>89</v>
      </c>
      <c r="D141" s="40"/>
      <c r="E141" s="75" t="s">
        <v>1194</v>
      </c>
      <c r="F141" s="75"/>
      <c r="G141" s="30" t="s">
        <v>1198</v>
      </c>
      <c r="H141" s="30"/>
      <c r="I141" s="30"/>
      <c r="J141" s="30"/>
      <c r="K141" s="30"/>
      <c r="L141" s="30"/>
      <c r="M141" s="199" t="s">
        <v>731</v>
      </c>
      <c r="N141" s="30"/>
      <c r="P141" s="75" t="s">
        <v>1195</v>
      </c>
      <c r="Q141" s="90"/>
      <c r="R141" s="29"/>
      <c r="S141" s="39">
        <f>IF(Suggested="Yes",AA141,AG141)</f>
        <v>98.55</v>
      </c>
      <c r="T141" s="37" t="s">
        <v>140</v>
      </c>
      <c r="U141" s="5" t="str">
        <f>+Instructions!$B$3</f>
        <v>A</v>
      </c>
      <c r="V141" s="52"/>
      <c r="W141" s="56">
        <f>+Instructions!$C$22</f>
        <v>0</v>
      </c>
      <c r="X141" s="17">
        <f t="shared" ref="X141" si="162">ROUND($AA141*(1-W141)+0.004999,2)</f>
        <v>98.55</v>
      </c>
      <c r="Y141" s="52"/>
      <c r="Z141" s="6" t="s">
        <v>1307</v>
      </c>
      <c r="AA141" s="39">
        <v>98.55</v>
      </c>
      <c r="AB141" s="60">
        <f t="shared" ref="AB141" si="163">+W141</f>
        <v>0</v>
      </c>
      <c r="AC141" s="17">
        <f t="shared" ref="AC141" si="164">+X141</f>
        <v>98.55</v>
      </c>
      <c r="AD141" s="12">
        <f t="shared" ref="AD141" si="165">(AG141-AC141)/AG141</f>
        <v>0</v>
      </c>
      <c r="AE141" s="122"/>
      <c r="AF141" s="130">
        <v>3</v>
      </c>
      <c r="AG141" s="53">
        <f t="shared" ref="AG141" si="166">SUM(AJ141:AL141)+AE141</f>
        <v>98.55</v>
      </c>
      <c r="AH141" s="52"/>
      <c r="AJ141" s="17">
        <f t="shared" ref="AJ141" si="167">ROUND(AC141/(1-VLOOKUP(AF141,Group,2,FALSE)),2)</f>
        <v>98.55</v>
      </c>
      <c r="AK141" s="17">
        <f t="shared" ref="AK141" si="168">IF(VLOOKUP(AF141,Group,5,FALSE)="YES",VLOOKUP(ROUND(ROUND(AJ141,1)-AJ141,2),Round,2,FALSE)+VLOOKUP(AF141,Group,6,FALSE),0)</f>
        <v>0</v>
      </c>
      <c r="AL141" s="17">
        <f t="shared" ref="AL141" si="169">IF(VLOOKUP(AF141,Group,7,FALSE)="",0,ROUND(AJ141-0.04999,1)-AJ141+AM141)</f>
        <v>0</v>
      </c>
      <c r="AM141" s="17" t="str">
        <f t="shared" ref="AM141" si="170">IF(VLOOKUP(AF141,Group,7,FALSE)="","",VLOOKUP(AF141,Group,7,FALSE))</f>
        <v/>
      </c>
      <c r="AO141" s="31" t="s">
        <v>153</v>
      </c>
    </row>
    <row r="142" spans="2:41" s="3" customFormat="1" ht="1.5" customHeight="1" x14ac:dyDescent="0.2">
      <c r="P142" s="75"/>
      <c r="Q142" s="90"/>
      <c r="R142" s="6"/>
      <c r="S142" s="39"/>
      <c r="T142" s="6"/>
      <c r="U142" s="5"/>
      <c r="V142" s="52"/>
      <c r="W142" s="56"/>
      <c r="X142" s="15"/>
      <c r="Y142" s="52"/>
      <c r="Z142" s="39"/>
      <c r="AA142" s="39"/>
      <c r="AB142" s="55"/>
      <c r="AC142" s="17"/>
      <c r="AD142" s="15"/>
      <c r="AE142" s="65"/>
      <c r="AF142" s="125"/>
      <c r="AG142" s="39"/>
      <c r="AH142" s="52"/>
      <c r="AJ142" s="17"/>
      <c r="AK142" s="17"/>
      <c r="AL142" s="17"/>
      <c r="AM142" s="17"/>
      <c r="AO142" s="31" t="s">
        <v>153</v>
      </c>
    </row>
    <row r="143" spans="2:41" s="3" customFormat="1" ht="9.1999999999999993" customHeight="1" x14ac:dyDescent="0.2">
      <c r="D143" s="3" t="s">
        <v>146</v>
      </c>
      <c r="E143" s="177" t="s">
        <v>1200</v>
      </c>
      <c r="P143" s="75"/>
      <c r="Q143" s="90"/>
      <c r="R143" s="6"/>
      <c r="S143" s="39"/>
      <c r="T143" s="6"/>
      <c r="U143" s="5"/>
      <c r="V143" s="52"/>
      <c r="W143" s="56"/>
      <c r="X143" s="15"/>
      <c r="Y143" s="52"/>
      <c r="Z143" s="39"/>
      <c r="AA143" s="39"/>
      <c r="AB143" s="55"/>
      <c r="AC143" s="17"/>
      <c r="AD143" s="15"/>
      <c r="AE143" s="65"/>
      <c r="AF143" s="125"/>
      <c r="AG143" s="39"/>
      <c r="AH143" s="52"/>
      <c r="AJ143" s="17"/>
      <c r="AK143" s="17"/>
      <c r="AL143" s="17"/>
      <c r="AM143" s="17"/>
      <c r="AO143" s="31"/>
    </row>
    <row r="144" spans="2:41" s="3" customFormat="1" ht="9.1999999999999993" customHeight="1" x14ac:dyDescent="0.2">
      <c r="E144" s="177" t="s">
        <v>1201</v>
      </c>
      <c r="P144" s="75"/>
      <c r="Q144" s="90"/>
      <c r="R144" s="6"/>
      <c r="S144" s="39"/>
      <c r="T144" s="6"/>
      <c r="U144" s="5"/>
      <c r="V144" s="52"/>
      <c r="W144" s="56"/>
      <c r="X144" s="15"/>
      <c r="Y144" s="52"/>
      <c r="Z144" s="39"/>
      <c r="AA144" s="39"/>
      <c r="AB144" s="55"/>
      <c r="AC144" s="17"/>
      <c r="AD144" s="15"/>
      <c r="AE144" s="65"/>
      <c r="AF144" s="125"/>
      <c r="AG144" s="39"/>
      <c r="AH144" s="52"/>
      <c r="AJ144" s="17"/>
      <c r="AK144" s="17"/>
      <c r="AL144" s="17"/>
      <c r="AM144" s="17"/>
      <c r="AO144" s="31"/>
    </row>
    <row r="145" spans="2:41" s="3" customFormat="1" ht="9.1999999999999993" customHeight="1" x14ac:dyDescent="0.2">
      <c r="E145" s="177" t="s">
        <v>1202</v>
      </c>
      <c r="P145" s="75"/>
      <c r="Q145" s="90"/>
      <c r="R145" s="6"/>
      <c r="S145" s="39"/>
      <c r="T145" s="6"/>
      <c r="U145" s="5"/>
      <c r="V145" s="52"/>
      <c r="W145" s="56"/>
      <c r="X145" s="15"/>
      <c r="Y145" s="52"/>
      <c r="Z145" s="39"/>
      <c r="AA145" s="39"/>
      <c r="AB145" s="55"/>
      <c r="AC145" s="17"/>
      <c r="AD145" s="15"/>
      <c r="AE145" s="65"/>
      <c r="AF145" s="125"/>
      <c r="AG145" s="39"/>
      <c r="AH145" s="52"/>
      <c r="AJ145" s="17"/>
      <c r="AK145" s="17"/>
      <c r="AL145" s="17"/>
      <c r="AM145" s="17"/>
      <c r="AO145" s="31"/>
    </row>
    <row r="146" spans="2:41" s="3" customFormat="1" ht="9.1999999999999993" customHeight="1" x14ac:dyDescent="0.2">
      <c r="E146" s="177" t="s">
        <v>1208</v>
      </c>
      <c r="P146" s="75"/>
      <c r="Q146" s="90"/>
      <c r="R146" s="6"/>
      <c r="S146" s="39"/>
      <c r="T146" s="6"/>
      <c r="U146" s="5"/>
      <c r="V146" s="52"/>
      <c r="W146" s="56"/>
      <c r="X146" s="15"/>
      <c r="Y146" s="52"/>
      <c r="Z146" s="39"/>
      <c r="AA146" s="39"/>
      <c r="AB146" s="55"/>
      <c r="AC146" s="17"/>
      <c r="AD146" s="15"/>
      <c r="AE146" s="65"/>
      <c r="AF146" s="125"/>
      <c r="AG146" s="39"/>
      <c r="AH146" s="52"/>
      <c r="AJ146" s="17"/>
      <c r="AK146" s="17"/>
      <c r="AL146" s="17"/>
      <c r="AM146" s="17"/>
      <c r="AO146" s="31"/>
    </row>
    <row r="147" spans="2:41" s="3" customFormat="1" ht="9.1999999999999993" customHeight="1" x14ac:dyDescent="0.2">
      <c r="E147" s="177" t="s">
        <v>1199</v>
      </c>
      <c r="P147" s="75"/>
      <c r="Q147" s="90"/>
      <c r="R147" s="6"/>
      <c r="S147" s="39"/>
      <c r="T147" s="6"/>
      <c r="U147" s="5"/>
      <c r="V147" s="52"/>
      <c r="W147" s="56"/>
      <c r="X147" s="15"/>
      <c r="Y147" s="52"/>
      <c r="Z147" s="39"/>
      <c r="AA147" s="39"/>
      <c r="AB147" s="55"/>
      <c r="AC147" s="17"/>
      <c r="AD147" s="15"/>
      <c r="AE147" s="65"/>
      <c r="AF147" s="125"/>
      <c r="AG147" s="39"/>
      <c r="AH147" s="52"/>
      <c r="AJ147" s="17"/>
      <c r="AK147" s="17"/>
      <c r="AL147" s="17"/>
      <c r="AM147" s="17"/>
      <c r="AO147" s="31"/>
    </row>
    <row r="148" spans="2:41" s="3" customFormat="1" ht="3.95" customHeight="1" x14ac:dyDescent="0.2">
      <c r="P148" s="75"/>
      <c r="Q148" s="90"/>
      <c r="R148" s="6"/>
      <c r="S148" s="39"/>
      <c r="T148" s="6"/>
      <c r="U148" s="5"/>
      <c r="V148" s="52"/>
      <c r="W148" s="56"/>
      <c r="X148" s="15"/>
      <c r="Y148" s="52"/>
      <c r="Z148" s="39"/>
      <c r="AA148" s="39"/>
      <c r="AB148" s="55"/>
      <c r="AC148" s="17"/>
      <c r="AD148" s="15"/>
      <c r="AE148" s="65"/>
      <c r="AF148" s="125"/>
      <c r="AG148" s="39"/>
      <c r="AH148" s="52"/>
      <c r="AJ148" s="17"/>
      <c r="AK148" s="17"/>
      <c r="AL148" s="17"/>
      <c r="AM148" s="17"/>
      <c r="AO148" s="31" t="s">
        <v>153</v>
      </c>
    </row>
    <row r="149" spans="2:41" s="3" customFormat="1" ht="9.9499999999999993" customHeight="1" x14ac:dyDescent="0.2">
      <c r="C149" s="74" t="s">
        <v>1036</v>
      </c>
      <c r="O149" s="3" t="s">
        <v>31</v>
      </c>
      <c r="P149" s="75"/>
      <c r="Q149" s="90"/>
      <c r="R149" s="80" t="s">
        <v>603</v>
      </c>
      <c r="S149" s="200" t="s">
        <v>1037</v>
      </c>
      <c r="T149" s="201"/>
      <c r="U149" s="5"/>
      <c r="V149" s="52"/>
      <c r="W149" s="56"/>
      <c r="X149" s="15"/>
      <c r="Y149" s="52"/>
      <c r="Z149" s="39"/>
      <c r="AA149" s="39"/>
      <c r="AB149" s="55"/>
      <c r="AC149" s="17"/>
      <c r="AD149" s="15"/>
      <c r="AE149" s="65"/>
      <c r="AF149" s="125"/>
      <c r="AG149" s="39"/>
      <c r="AH149" s="52"/>
      <c r="AJ149" s="17"/>
      <c r="AK149" s="17"/>
      <c r="AL149" s="17"/>
      <c r="AM149" s="17"/>
      <c r="AO149" s="31"/>
    </row>
    <row r="150" spans="2:41" s="3" customFormat="1" ht="3" customHeight="1" x14ac:dyDescent="0.2">
      <c r="P150" s="75"/>
      <c r="Q150" s="90"/>
      <c r="R150" s="6"/>
      <c r="S150" s="39"/>
      <c r="T150" s="6"/>
      <c r="U150" s="5"/>
      <c r="V150" s="52"/>
      <c r="W150" s="56"/>
      <c r="X150" s="15"/>
      <c r="Y150" s="52"/>
      <c r="Z150" s="39"/>
      <c r="AA150" s="39"/>
      <c r="AB150" s="55"/>
      <c r="AC150" s="17"/>
      <c r="AD150" s="15"/>
      <c r="AE150" s="65"/>
      <c r="AF150" s="125"/>
      <c r="AG150" s="39"/>
      <c r="AH150" s="52"/>
      <c r="AJ150" s="17"/>
      <c r="AK150" s="17"/>
      <c r="AL150" s="17"/>
      <c r="AM150" s="17"/>
      <c r="AO150" s="31" t="s">
        <v>153</v>
      </c>
    </row>
    <row r="151" spans="2:41" s="3" customFormat="1" ht="9.9499999999999993" customHeight="1" x14ac:dyDescent="0.2">
      <c r="C151" s="35"/>
      <c r="D151" s="40" t="s">
        <v>91</v>
      </c>
      <c r="E151" s="142" t="s">
        <v>1038</v>
      </c>
      <c r="F151" s="142"/>
      <c r="G151" s="142"/>
      <c r="H151" s="142"/>
      <c r="I151" s="142"/>
      <c r="J151" s="142"/>
      <c r="K151" s="142"/>
      <c r="L151" s="142"/>
      <c r="M151" s="142"/>
      <c r="N151" s="142"/>
      <c r="P151" s="30"/>
      <c r="Q151" s="30"/>
      <c r="R151" s="30"/>
      <c r="S151" s="39"/>
      <c r="T151" s="30"/>
      <c r="U151" s="5"/>
      <c r="V151" s="52"/>
      <c r="W151" s="70"/>
      <c r="X151" s="70"/>
      <c r="Y151" s="52"/>
      <c r="Z151" s="39"/>
      <c r="AA151" s="39"/>
      <c r="AB151" s="55"/>
      <c r="AC151" s="17"/>
      <c r="AD151" s="15"/>
      <c r="AE151" s="65"/>
      <c r="AF151" s="125"/>
      <c r="AG151" s="17"/>
      <c r="AH151" s="52"/>
      <c r="AJ151" s="17"/>
      <c r="AK151" s="17"/>
      <c r="AL151" s="17"/>
      <c r="AM151" s="17"/>
      <c r="AO151" s="31"/>
    </row>
    <row r="152" spans="2:41" s="3" customFormat="1" ht="2.1" customHeight="1" x14ac:dyDescent="0.2">
      <c r="P152" s="75"/>
      <c r="Q152" s="90"/>
      <c r="R152" s="6"/>
      <c r="S152" s="39"/>
      <c r="T152" s="6"/>
      <c r="U152" s="5"/>
      <c r="V152" s="52"/>
      <c r="W152" s="56"/>
      <c r="X152" s="15"/>
      <c r="Y152" s="52"/>
      <c r="Z152" s="39"/>
      <c r="AA152" s="39"/>
      <c r="AB152" s="55"/>
      <c r="AC152" s="17"/>
      <c r="AD152" s="15"/>
      <c r="AE152" s="65"/>
      <c r="AF152" s="125"/>
      <c r="AG152" s="39"/>
      <c r="AH152" s="52"/>
      <c r="AJ152" s="17"/>
      <c r="AK152" s="17"/>
      <c r="AL152" s="17"/>
      <c r="AM152" s="17"/>
      <c r="AO152" s="31" t="s">
        <v>153</v>
      </c>
    </row>
    <row r="153" spans="2:41" s="3" customFormat="1" ht="9.9499999999999993" customHeight="1" x14ac:dyDescent="0.2">
      <c r="B153" s="113" t="s">
        <v>89</v>
      </c>
      <c r="D153" s="40"/>
      <c r="E153" s="75" t="s">
        <v>1039</v>
      </c>
      <c r="F153" s="75"/>
      <c r="G153" s="30" t="s">
        <v>1040</v>
      </c>
      <c r="H153" s="30"/>
      <c r="I153" s="30"/>
      <c r="J153" s="198" t="s">
        <v>1041</v>
      </c>
      <c r="K153" s="30"/>
      <c r="L153" s="30"/>
      <c r="M153" s="30"/>
      <c r="N153" s="30"/>
      <c r="P153" s="75"/>
      <c r="Q153" s="90"/>
      <c r="R153" s="29"/>
      <c r="S153" s="39">
        <f>IF(Suggested="Yes",AA153,AG153)</f>
        <v>88.45</v>
      </c>
      <c r="T153" s="37" t="s">
        <v>139</v>
      </c>
      <c r="U153" s="5" t="str">
        <f>+Instructions!$B$3</f>
        <v>A</v>
      </c>
      <c r="V153" s="52"/>
      <c r="W153" s="56">
        <f>+Instructions!$C$22</f>
        <v>0</v>
      </c>
      <c r="X153" s="17">
        <f>ROUND($AA153*(1-W153)+0.004999,2)</f>
        <v>88.45</v>
      </c>
      <c r="Y153" s="52"/>
      <c r="Z153" s="6" t="s">
        <v>1307</v>
      </c>
      <c r="AA153" s="39">
        <v>88.45</v>
      </c>
      <c r="AB153" s="60">
        <f t="shared" ref="AB153:AC156" si="171">+W153</f>
        <v>0</v>
      </c>
      <c r="AC153" s="17">
        <f t="shared" si="171"/>
        <v>88.45</v>
      </c>
      <c r="AD153" s="12">
        <f>(AG153-AC153)/AG153</f>
        <v>0</v>
      </c>
      <c r="AE153" s="122"/>
      <c r="AF153" s="130">
        <v>3</v>
      </c>
      <c r="AG153" s="53">
        <f>SUM(AJ153:AL153)+AE153</f>
        <v>88.45</v>
      </c>
      <c r="AH153" s="52"/>
      <c r="AJ153" s="17">
        <f>ROUND(AC153/(1-VLOOKUP(AF153,Group,2,FALSE)),2)</f>
        <v>88.45</v>
      </c>
      <c r="AK153" s="17">
        <f>IF(VLOOKUP(AF153,Group,5,FALSE)="YES",VLOOKUP(ROUND(ROUND(AJ153,1)-AJ153,2),Round,2,FALSE)+VLOOKUP(AF153,Group,6,FALSE),0)</f>
        <v>0</v>
      </c>
      <c r="AL153" s="17">
        <f>IF(VLOOKUP(AF153,Group,7,FALSE)="",0,ROUND(AJ153-0.04999,1)-AJ153+AM153)</f>
        <v>0</v>
      </c>
      <c r="AM153" s="17" t="str">
        <f>IF(VLOOKUP(AF153,Group,7,FALSE)="","",VLOOKUP(AF153,Group,7,FALSE))</f>
        <v/>
      </c>
      <c r="AO153" s="31" t="s">
        <v>153</v>
      </c>
    </row>
    <row r="154" spans="2:41" s="3" customFormat="1" ht="9.9499999999999993" customHeight="1" x14ac:dyDescent="0.2">
      <c r="B154" s="113" t="s">
        <v>89</v>
      </c>
      <c r="D154" s="40"/>
      <c r="E154" s="75" t="s">
        <v>1039</v>
      </c>
      <c r="F154" s="75"/>
      <c r="G154" s="30" t="s">
        <v>1042</v>
      </c>
      <c r="H154" s="30"/>
      <c r="I154" s="30"/>
      <c r="J154" s="198" t="s">
        <v>1041</v>
      </c>
      <c r="K154" s="30"/>
      <c r="L154" s="30"/>
      <c r="M154" s="30"/>
      <c r="N154" s="30"/>
      <c r="P154" s="75"/>
      <c r="Q154" s="90"/>
      <c r="R154" s="29"/>
      <c r="S154" s="39">
        <f>IF(Suggested="Yes",AA154,AG154)</f>
        <v>85.65</v>
      </c>
      <c r="T154" s="37" t="s">
        <v>139</v>
      </c>
      <c r="U154" s="5" t="str">
        <f>+Instructions!$B$3</f>
        <v>A</v>
      </c>
      <c r="V154" s="52"/>
      <c r="W154" s="56">
        <f>+Instructions!$C$22</f>
        <v>0</v>
      </c>
      <c r="X154" s="17">
        <f>ROUND($AA154*(1-W154)+0.004999,2)</f>
        <v>85.65</v>
      </c>
      <c r="Y154" s="52"/>
      <c r="Z154" s="6" t="s">
        <v>1307</v>
      </c>
      <c r="AA154" s="39">
        <v>85.65</v>
      </c>
      <c r="AB154" s="60">
        <f t="shared" si="171"/>
        <v>0</v>
      </c>
      <c r="AC154" s="17">
        <f t="shared" si="171"/>
        <v>85.65</v>
      </c>
      <c r="AD154" s="12">
        <f>(AG154-AC154)/AG154</f>
        <v>0</v>
      </c>
      <c r="AE154" s="122"/>
      <c r="AF154" s="130">
        <v>3</v>
      </c>
      <c r="AG154" s="53">
        <f>SUM(AJ154:AL154)+AE154</f>
        <v>85.65</v>
      </c>
      <c r="AH154" s="52"/>
      <c r="AJ154" s="17">
        <f>ROUND(AC154/(1-VLOOKUP(AF154,Group,2,FALSE)),2)</f>
        <v>85.65</v>
      </c>
      <c r="AK154" s="17">
        <f>IF(VLOOKUP(AF154,Group,5,FALSE)="YES",VLOOKUP(ROUND(ROUND(AJ154,1)-AJ154,2),Round,2,FALSE)+VLOOKUP(AF154,Group,6,FALSE),0)</f>
        <v>0</v>
      </c>
      <c r="AL154" s="17">
        <f>IF(VLOOKUP(AF154,Group,7,FALSE)="",0,ROUND(AJ154-0.04999,1)-AJ154+AM154)</f>
        <v>0</v>
      </c>
      <c r="AM154" s="17" t="str">
        <f>IF(VLOOKUP(AF154,Group,7,FALSE)="","",VLOOKUP(AF154,Group,7,FALSE))</f>
        <v/>
      </c>
      <c r="AO154" s="31" t="s">
        <v>153</v>
      </c>
    </row>
    <row r="155" spans="2:41" s="3" customFormat="1" ht="9.9499999999999993" customHeight="1" x14ac:dyDescent="0.2">
      <c r="B155" s="113" t="s">
        <v>89</v>
      </c>
      <c r="D155" s="40"/>
      <c r="E155" s="75" t="s">
        <v>1039</v>
      </c>
      <c r="F155" s="75"/>
      <c r="G155" s="30" t="s">
        <v>1043</v>
      </c>
      <c r="H155" s="30"/>
      <c r="I155" s="30"/>
      <c r="J155" s="198" t="s">
        <v>1041</v>
      </c>
      <c r="K155" s="30"/>
      <c r="L155" s="30"/>
      <c r="M155" s="30"/>
      <c r="N155" s="30"/>
      <c r="P155" s="75"/>
      <c r="Q155" s="90"/>
      <c r="R155" s="29"/>
      <c r="S155" s="39">
        <f>IF(Suggested="Yes",AA155,AG155)</f>
        <v>85.65</v>
      </c>
      <c r="T155" s="37" t="s">
        <v>139</v>
      </c>
      <c r="U155" s="5" t="str">
        <f>+Instructions!$B$3</f>
        <v>A</v>
      </c>
      <c r="V155" s="52"/>
      <c r="W155" s="56">
        <f>+Instructions!$C$22</f>
        <v>0</v>
      </c>
      <c r="X155" s="17">
        <f>ROUND($AA155*(1-W155)+0.004999,2)</f>
        <v>85.65</v>
      </c>
      <c r="Y155" s="52"/>
      <c r="Z155" s="6" t="s">
        <v>1307</v>
      </c>
      <c r="AA155" s="39">
        <v>85.65</v>
      </c>
      <c r="AB155" s="60">
        <f t="shared" si="171"/>
        <v>0</v>
      </c>
      <c r="AC155" s="17">
        <f t="shared" si="171"/>
        <v>85.65</v>
      </c>
      <c r="AD155" s="12">
        <f>(AG155-AC155)/AG155</f>
        <v>0</v>
      </c>
      <c r="AE155" s="122"/>
      <c r="AF155" s="130">
        <v>3</v>
      </c>
      <c r="AG155" s="53">
        <f>SUM(AJ155:AL155)+AE155</f>
        <v>85.65</v>
      </c>
      <c r="AH155" s="52"/>
      <c r="AJ155" s="17">
        <f>ROUND(AC155/(1-VLOOKUP(AF155,Group,2,FALSE)),2)</f>
        <v>85.65</v>
      </c>
      <c r="AK155" s="17">
        <f>IF(VLOOKUP(AF155,Group,5,FALSE)="YES",VLOOKUP(ROUND(ROUND(AJ155,1)-AJ155,2),Round,2,FALSE)+VLOOKUP(AF155,Group,6,FALSE),0)</f>
        <v>0</v>
      </c>
      <c r="AL155" s="17">
        <f>IF(VLOOKUP(AF155,Group,7,FALSE)="",0,ROUND(AJ155-0.04999,1)-AJ155+AM155)</f>
        <v>0</v>
      </c>
      <c r="AM155" s="17" t="str">
        <f>IF(VLOOKUP(AF155,Group,7,FALSE)="","",VLOOKUP(AF155,Group,7,FALSE))</f>
        <v/>
      </c>
      <c r="AO155" s="31" t="s">
        <v>153</v>
      </c>
    </row>
    <row r="156" spans="2:41" s="3" customFormat="1" ht="9.9499999999999993" customHeight="1" x14ac:dyDescent="0.2">
      <c r="B156" s="113" t="s">
        <v>89</v>
      </c>
      <c r="D156" s="40"/>
      <c r="E156" s="75" t="s">
        <v>1039</v>
      </c>
      <c r="F156" s="75"/>
      <c r="G156" s="30" t="s">
        <v>1044</v>
      </c>
      <c r="H156" s="30"/>
      <c r="I156" s="30"/>
      <c r="J156" s="198" t="s">
        <v>1041</v>
      </c>
      <c r="K156" s="30"/>
      <c r="L156" s="30"/>
      <c r="M156" s="30"/>
      <c r="N156" s="30"/>
      <c r="P156" s="75"/>
      <c r="Q156" s="90"/>
      <c r="R156" s="29"/>
      <c r="S156" s="39">
        <f>IF(Suggested="Yes",AA156,AG156)</f>
        <v>85</v>
      </c>
      <c r="T156" s="37" t="s">
        <v>139</v>
      </c>
      <c r="U156" s="5" t="str">
        <f>+Instructions!$B$3</f>
        <v>A</v>
      </c>
      <c r="V156" s="52"/>
      <c r="W156" s="56">
        <f>+Instructions!$C$22</f>
        <v>0</v>
      </c>
      <c r="X156" s="17">
        <f>ROUND($AA156*(1-W156)+0.004999,2)</f>
        <v>85</v>
      </c>
      <c r="Y156" s="52"/>
      <c r="Z156" s="6" t="s">
        <v>1307</v>
      </c>
      <c r="AA156" s="39">
        <v>85</v>
      </c>
      <c r="AB156" s="60">
        <f t="shared" si="171"/>
        <v>0</v>
      </c>
      <c r="AC156" s="17">
        <f t="shared" si="171"/>
        <v>85</v>
      </c>
      <c r="AD156" s="12">
        <f>(AG156-AC156)/AG156</f>
        <v>0</v>
      </c>
      <c r="AE156" s="122"/>
      <c r="AF156" s="130">
        <v>3</v>
      </c>
      <c r="AG156" s="53">
        <f>SUM(AJ156:AL156)+AE156</f>
        <v>85</v>
      </c>
      <c r="AH156" s="52"/>
      <c r="AJ156" s="17">
        <f>ROUND(AC156/(1-VLOOKUP(AF156,Group,2,FALSE)),2)</f>
        <v>85</v>
      </c>
      <c r="AK156" s="17">
        <f>IF(VLOOKUP(AF156,Group,5,FALSE)="YES",VLOOKUP(ROUND(ROUND(AJ156,1)-AJ156,2),Round,2,FALSE)+VLOOKUP(AF156,Group,6,FALSE),0)</f>
        <v>0</v>
      </c>
      <c r="AL156" s="17">
        <f>IF(VLOOKUP(AF156,Group,7,FALSE)="",0,ROUND(AJ156-0.04999,1)-AJ156+AM156)</f>
        <v>0</v>
      </c>
      <c r="AM156" s="17" t="str">
        <f>IF(VLOOKUP(AF156,Group,7,FALSE)="","",VLOOKUP(AF156,Group,7,FALSE))</f>
        <v/>
      </c>
      <c r="AO156" s="31" t="s">
        <v>153</v>
      </c>
    </row>
    <row r="157" spans="2:41" s="3" customFormat="1" ht="1.5" customHeight="1" x14ac:dyDescent="0.2">
      <c r="P157" s="75"/>
      <c r="Q157" s="90"/>
      <c r="R157" s="6"/>
      <c r="S157" s="39"/>
      <c r="T157" s="6"/>
      <c r="U157" s="5"/>
      <c r="V157" s="52"/>
      <c r="W157" s="56"/>
      <c r="X157" s="15"/>
      <c r="Y157" s="52"/>
      <c r="Z157" s="39"/>
      <c r="AA157" s="39"/>
      <c r="AB157" s="55"/>
      <c r="AC157" s="17"/>
      <c r="AD157" s="15"/>
      <c r="AE157" s="65"/>
      <c r="AF157" s="125"/>
      <c r="AG157" s="39"/>
      <c r="AH157" s="52"/>
      <c r="AJ157" s="17"/>
      <c r="AK157" s="17"/>
      <c r="AL157" s="17"/>
      <c r="AM157" s="17"/>
      <c r="AO157" s="31" t="s">
        <v>153</v>
      </c>
    </row>
    <row r="158" spans="2:41" s="3" customFormat="1" ht="9.1999999999999993" customHeight="1" x14ac:dyDescent="0.2">
      <c r="D158" s="3" t="s">
        <v>146</v>
      </c>
      <c r="E158" s="177" t="s">
        <v>1045</v>
      </c>
      <c r="P158" s="75"/>
      <c r="Q158" s="90"/>
      <c r="R158" s="6"/>
      <c r="S158" s="39"/>
      <c r="T158" s="6"/>
      <c r="U158" s="5"/>
      <c r="V158" s="52"/>
      <c r="W158" s="56"/>
      <c r="X158" s="15"/>
      <c r="Y158" s="52"/>
      <c r="Z158" s="39"/>
      <c r="AA158" s="39"/>
      <c r="AB158" s="55"/>
      <c r="AC158" s="17"/>
      <c r="AD158" s="15"/>
      <c r="AE158" s="65"/>
      <c r="AF158" s="125"/>
      <c r="AG158" s="39"/>
      <c r="AH158" s="52"/>
      <c r="AJ158" s="17"/>
      <c r="AK158" s="17"/>
      <c r="AL158" s="17"/>
      <c r="AM158" s="17"/>
      <c r="AO158" s="31"/>
    </row>
    <row r="159" spans="2:41" s="3" customFormat="1" ht="9.1999999999999993" customHeight="1" x14ac:dyDescent="0.2">
      <c r="E159" s="177" t="s">
        <v>1046</v>
      </c>
      <c r="P159" s="75"/>
      <c r="Q159" s="90"/>
      <c r="R159" s="6"/>
      <c r="S159" s="39"/>
      <c r="T159" s="6"/>
      <c r="U159" s="5"/>
      <c r="V159" s="52"/>
      <c r="W159" s="56"/>
      <c r="X159" s="15"/>
      <c r="Y159" s="52"/>
      <c r="Z159" s="39"/>
      <c r="AA159" s="39"/>
      <c r="AB159" s="55"/>
      <c r="AC159" s="17"/>
      <c r="AD159" s="15"/>
      <c r="AE159" s="65"/>
      <c r="AF159" s="125"/>
      <c r="AG159" s="39"/>
      <c r="AH159" s="52"/>
      <c r="AJ159" s="17"/>
      <c r="AK159" s="17"/>
      <c r="AL159" s="17"/>
      <c r="AM159" s="17"/>
      <c r="AO159" s="31"/>
    </row>
    <row r="160" spans="2:41" s="3" customFormat="1" ht="9.1999999999999993" customHeight="1" x14ac:dyDescent="0.2">
      <c r="E160" s="177" t="s">
        <v>1047</v>
      </c>
      <c r="P160" s="75"/>
      <c r="Q160" s="90"/>
      <c r="R160" s="6"/>
      <c r="S160" s="39"/>
      <c r="T160" s="6"/>
      <c r="U160" s="5"/>
      <c r="V160" s="52"/>
      <c r="W160" s="56"/>
      <c r="X160" s="15"/>
      <c r="Y160" s="52"/>
      <c r="Z160" s="39"/>
      <c r="AA160" s="39"/>
      <c r="AB160" s="55"/>
      <c r="AC160" s="17"/>
      <c r="AD160" s="15"/>
      <c r="AE160" s="65"/>
      <c r="AF160" s="125"/>
      <c r="AG160" s="39"/>
      <c r="AH160" s="52"/>
      <c r="AJ160" s="17"/>
      <c r="AK160" s="17"/>
      <c r="AL160" s="17"/>
      <c r="AM160" s="17"/>
      <c r="AO160" s="31"/>
    </row>
    <row r="161" spans="2:41" s="3" customFormat="1" ht="3.95" customHeight="1" x14ac:dyDescent="0.2">
      <c r="P161" s="75"/>
      <c r="Q161" s="90"/>
      <c r="R161" s="6"/>
      <c r="S161" s="39"/>
      <c r="T161" s="6"/>
      <c r="U161" s="5"/>
      <c r="V161" s="52"/>
      <c r="W161" s="56"/>
      <c r="X161" s="15"/>
      <c r="Y161" s="52"/>
      <c r="Z161" s="39"/>
      <c r="AA161" s="39"/>
      <c r="AB161" s="55"/>
      <c r="AC161" s="17"/>
      <c r="AD161" s="15"/>
      <c r="AE161" s="65"/>
      <c r="AF161" s="125"/>
      <c r="AG161" s="39"/>
      <c r="AH161" s="52"/>
      <c r="AJ161" s="17"/>
      <c r="AK161" s="17"/>
      <c r="AL161" s="17"/>
      <c r="AM161" s="17"/>
      <c r="AO161" s="31" t="s">
        <v>153</v>
      </c>
    </row>
    <row r="162" spans="2:41" s="3" customFormat="1" ht="9.9499999999999993" customHeight="1" x14ac:dyDescent="0.2">
      <c r="C162" s="74" t="s">
        <v>724</v>
      </c>
      <c r="O162" s="3" t="s">
        <v>31</v>
      </c>
      <c r="P162" s="75"/>
      <c r="Q162" s="90"/>
      <c r="R162" s="80" t="s">
        <v>603</v>
      </c>
      <c r="S162" s="200" t="s">
        <v>725</v>
      </c>
      <c r="T162" s="201"/>
      <c r="U162" s="5"/>
      <c r="V162" s="52"/>
      <c r="W162" s="56"/>
      <c r="X162" s="15"/>
      <c r="Y162" s="52"/>
      <c r="Z162" s="39"/>
      <c r="AA162" s="39"/>
      <c r="AB162" s="55"/>
      <c r="AC162" s="17"/>
      <c r="AD162" s="15"/>
      <c r="AE162" s="65"/>
      <c r="AF162" s="125"/>
      <c r="AG162" s="39"/>
      <c r="AH162" s="52"/>
      <c r="AJ162" s="17"/>
      <c r="AK162" s="17"/>
      <c r="AL162" s="17"/>
      <c r="AM162" s="17"/>
      <c r="AO162" s="31"/>
    </row>
    <row r="163" spans="2:41" s="3" customFormat="1" ht="3" customHeight="1" x14ac:dyDescent="0.2">
      <c r="P163" s="75"/>
      <c r="Q163" s="90"/>
      <c r="R163" s="6"/>
      <c r="S163" s="39"/>
      <c r="T163" s="6"/>
      <c r="U163" s="5"/>
      <c r="V163" s="52"/>
      <c r="W163" s="56"/>
      <c r="X163" s="15"/>
      <c r="Y163" s="52"/>
      <c r="Z163" s="39"/>
      <c r="AA163" s="39"/>
      <c r="AB163" s="55"/>
      <c r="AC163" s="17"/>
      <c r="AD163" s="15"/>
      <c r="AE163" s="65"/>
      <c r="AF163" s="125"/>
      <c r="AG163" s="39"/>
      <c r="AH163" s="52"/>
      <c r="AJ163" s="17"/>
      <c r="AK163" s="17"/>
      <c r="AL163" s="17"/>
      <c r="AM163" s="17"/>
      <c r="AO163" s="31" t="s">
        <v>153</v>
      </c>
    </row>
    <row r="164" spans="2:41" s="3" customFormat="1" ht="9.9499999999999993" customHeight="1" x14ac:dyDescent="0.2">
      <c r="C164" s="35"/>
      <c r="D164" s="40" t="s">
        <v>91</v>
      </c>
      <c r="E164" s="142" t="s">
        <v>726</v>
      </c>
      <c r="F164" s="142"/>
      <c r="G164" s="142"/>
      <c r="H164" s="142"/>
      <c r="I164" s="142"/>
      <c r="J164" s="142"/>
      <c r="K164" s="142"/>
      <c r="L164" s="142"/>
      <c r="M164" s="142"/>
      <c r="N164" s="142"/>
      <c r="P164" s="30"/>
      <c r="Q164" s="30"/>
      <c r="R164" s="30"/>
      <c r="S164" s="39"/>
      <c r="T164" s="30"/>
      <c r="U164" s="5"/>
      <c r="V164" s="52"/>
      <c r="W164" s="70"/>
      <c r="X164" s="70"/>
      <c r="Y164" s="52"/>
      <c r="Z164" s="39"/>
      <c r="AA164" s="39"/>
      <c r="AB164" s="55"/>
      <c r="AC164" s="17"/>
      <c r="AD164" s="15"/>
      <c r="AE164" s="65"/>
      <c r="AF164" s="125"/>
      <c r="AG164" s="17"/>
      <c r="AH164" s="52"/>
      <c r="AJ164" s="17"/>
      <c r="AK164" s="17"/>
      <c r="AL164" s="17"/>
      <c r="AM164" s="17"/>
      <c r="AO164" s="31"/>
    </row>
    <row r="165" spans="2:41" s="3" customFormat="1" ht="2.1" customHeight="1" x14ac:dyDescent="0.2">
      <c r="P165" s="75"/>
      <c r="Q165" s="90"/>
      <c r="R165" s="6"/>
      <c r="S165" s="39"/>
      <c r="T165" s="6"/>
      <c r="U165" s="5"/>
      <c r="V165" s="52"/>
      <c r="W165" s="56"/>
      <c r="X165" s="15"/>
      <c r="Y165" s="52"/>
      <c r="Z165" s="39"/>
      <c r="AA165" s="39"/>
      <c r="AB165" s="55"/>
      <c r="AC165" s="17"/>
      <c r="AD165" s="15"/>
      <c r="AE165" s="65"/>
      <c r="AF165" s="125"/>
      <c r="AG165" s="39"/>
      <c r="AH165" s="52"/>
      <c r="AJ165" s="17"/>
      <c r="AK165" s="17"/>
      <c r="AL165" s="17"/>
      <c r="AM165" s="17"/>
      <c r="AO165" s="31" t="s">
        <v>153</v>
      </c>
    </row>
    <row r="166" spans="2:41" s="3" customFormat="1" ht="9.9499999999999993" customHeight="1" x14ac:dyDescent="0.2">
      <c r="B166" s="113" t="s">
        <v>89</v>
      </c>
      <c r="D166" s="40"/>
      <c r="E166" s="75" t="s">
        <v>727</v>
      </c>
      <c r="F166" s="75"/>
      <c r="G166" s="30" t="s">
        <v>734</v>
      </c>
      <c r="H166" s="30"/>
      <c r="I166" s="30"/>
      <c r="K166" s="30"/>
      <c r="L166" s="198"/>
      <c r="M166" s="198"/>
      <c r="N166" s="30"/>
      <c r="P166" s="75" t="s">
        <v>742</v>
      </c>
      <c r="Q166" s="90"/>
      <c r="R166" s="29" t="s">
        <v>10</v>
      </c>
      <c r="S166" s="39">
        <f>IF(Suggested="Yes",AA166,AG166)</f>
        <v>265.85000000000002</v>
      </c>
      <c r="T166" s="37" t="s">
        <v>140</v>
      </c>
      <c r="U166" s="5" t="str">
        <f>+Instructions!$B$3</f>
        <v>A</v>
      </c>
      <c r="V166" s="52"/>
      <c r="W166" s="56">
        <f>+Instructions!$C$22</f>
        <v>0</v>
      </c>
      <c r="X166" s="17">
        <f>ROUND($AA166*(1-W166)+0.004999,2)</f>
        <v>265.85000000000002</v>
      </c>
      <c r="Y166" s="52"/>
      <c r="Z166" s="6" t="s">
        <v>1307</v>
      </c>
      <c r="AA166" s="39">
        <v>265.85000000000002</v>
      </c>
      <c r="AB166" s="60">
        <f>+W166</f>
        <v>0</v>
      </c>
      <c r="AC166" s="17">
        <f>+X166</f>
        <v>265.85000000000002</v>
      </c>
      <c r="AD166" s="12">
        <f>(AG166-AC166)/AG166</f>
        <v>0</v>
      </c>
      <c r="AE166" s="122"/>
      <c r="AF166" s="130">
        <v>3</v>
      </c>
      <c r="AG166" s="53">
        <f>SUM(AJ166:AL166)+AE166</f>
        <v>265.85000000000002</v>
      </c>
      <c r="AH166" s="52"/>
      <c r="AJ166" s="17">
        <f>ROUND(AC166/(1-VLOOKUP(AF166,Group,2,FALSE)),2)</f>
        <v>265.85000000000002</v>
      </c>
      <c r="AK166" s="17">
        <f>IF(VLOOKUP(AF166,Group,5,FALSE)="YES",VLOOKUP(ROUND(ROUND(AJ166,1)-AJ166,2),Round,2,FALSE)+VLOOKUP(AF166,Group,6,FALSE),0)</f>
        <v>0</v>
      </c>
      <c r="AL166" s="17">
        <f>IF(VLOOKUP(AF166,Group,7,FALSE)="",0,ROUND(AJ166-0.04999,1)-AJ166+AM166)</f>
        <v>0</v>
      </c>
      <c r="AM166" s="17" t="str">
        <f>IF(VLOOKUP(AF166,Group,7,FALSE)="","",VLOOKUP(AF166,Group,7,FALSE))</f>
        <v/>
      </c>
      <c r="AO166" s="31" t="s">
        <v>153</v>
      </c>
    </row>
    <row r="167" spans="2:41" s="3" customFormat="1" ht="2.1" customHeight="1" x14ac:dyDescent="0.2">
      <c r="P167" s="75"/>
      <c r="Q167" s="90"/>
      <c r="R167" s="6"/>
      <c r="S167" s="39"/>
      <c r="T167" s="6"/>
      <c r="U167" s="5"/>
      <c r="V167" s="52"/>
      <c r="W167" s="56"/>
      <c r="X167" s="15"/>
      <c r="Y167" s="52"/>
      <c r="Z167" s="39"/>
      <c r="AA167" s="39"/>
      <c r="AB167" s="55"/>
      <c r="AC167" s="17"/>
      <c r="AD167" s="15"/>
      <c r="AE167" s="65"/>
      <c r="AF167" s="125"/>
      <c r="AG167" s="39"/>
      <c r="AH167" s="52"/>
      <c r="AJ167" s="17"/>
      <c r="AK167" s="17"/>
      <c r="AL167" s="17"/>
      <c r="AM167" s="17"/>
      <c r="AO167" s="31" t="s">
        <v>153</v>
      </c>
    </row>
    <row r="168" spans="2:41" s="3" customFormat="1" ht="9.9499999999999993" customHeight="1" x14ac:dyDescent="0.2">
      <c r="B168" s="113" t="s">
        <v>89</v>
      </c>
      <c r="D168" s="40"/>
      <c r="E168" s="75" t="s">
        <v>738</v>
      </c>
      <c r="F168" s="75"/>
      <c r="G168" s="30" t="s">
        <v>728</v>
      </c>
      <c r="H168" s="30"/>
      <c r="I168" s="30"/>
      <c r="K168" s="30"/>
      <c r="L168" s="198"/>
      <c r="M168" s="199" t="s">
        <v>731</v>
      </c>
      <c r="N168" s="30"/>
      <c r="P168" s="75" t="s">
        <v>743</v>
      </c>
      <c r="Q168" s="90"/>
      <c r="R168" s="29"/>
      <c r="S168" s="39">
        <f>IF(Suggested="Yes",AA168,AG168)</f>
        <v>216.6</v>
      </c>
      <c r="T168" s="37" t="s">
        <v>140</v>
      </c>
      <c r="U168" s="5" t="str">
        <f>+Instructions!$B$3</f>
        <v>A</v>
      </c>
      <c r="V168" s="52"/>
      <c r="W168" s="56">
        <f>+Instructions!$C$22</f>
        <v>0</v>
      </c>
      <c r="X168" s="17">
        <f>ROUND($AA168*(1-W168)+0.004999,2)</f>
        <v>216.6</v>
      </c>
      <c r="Y168" s="52"/>
      <c r="Z168" s="6" t="s">
        <v>1307</v>
      </c>
      <c r="AA168" s="39">
        <v>216.6</v>
      </c>
      <c r="AB168" s="60">
        <f t="shared" ref="AB168:AC170" si="172">+W168</f>
        <v>0</v>
      </c>
      <c r="AC168" s="17">
        <f t="shared" si="172"/>
        <v>216.6</v>
      </c>
      <c r="AD168" s="12">
        <f>(AG168-AC168)/AG168</f>
        <v>0</v>
      </c>
      <c r="AE168" s="122"/>
      <c r="AF168" s="130">
        <v>3</v>
      </c>
      <c r="AG168" s="53">
        <f>SUM(AJ168:AL168)+AE168</f>
        <v>216.6</v>
      </c>
      <c r="AH168" s="52"/>
      <c r="AJ168" s="17">
        <f>ROUND(AC168/(1-VLOOKUP(AF168,Group,2,FALSE)),2)</f>
        <v>216.6</v>
      </c>
      <c r="AK168" s="17">
        <f>IF(VLOOKUP(AF168,Group,5,FALSE)="YES",VLOOKUP(ROUND(ROUND(AJ168,1)-AJ168,2),Round,2,FALSE)+VLOOKUP(AF168,Group,6,FALSE),0)</f>
        <v>0</v>
      </c>
      <c r="AL168" s="17">
        <f>IF(VLOOKUP(AF168,Group,7,FALSE)="",0,ROUND(AJ168-0.04999,1)-AJ168+AM168)</f>
        <v>0</v>
      </c>
      <c r="AM168" s="17" t="str">
        <f>IF(VLOOKUP(AF168,Group,7,FALSE)="","",VLOOKUP(AF168,Group,7,FALSE))</f>
        <v/>
      </c>
      <c r="AO168" s="31" t="s">
        <v>153</v>
      </c>
    </row>
    <row r="169" spans="2:41" s="3" customFormat="1" ht="9.9499999999999993" customHeight="1" x14ac:dyDescent="0.2">
      <c r="B169" s="113" t="s">
        <v>89</v>
      </c>
      <c r="D169" s="40"/>
      <c r="E169" s="75" t="s">
        <v>739</v>
      </c>
      <c r="F169" s="75"/>
      <c r="G169" s="30" t="s">
        <v>730</v>
      </c>
      <c r="H169" s="30"/>
      <c r="I169" s="30"/>
      <c r="K169" s="30"/>
      <c r="L169" s="198"/>
      <c r="M169" s="199" t="s">
        <v>731</v>
      </c>
      <c r="N169" s="30"/>
      <c r="P169" s="75" t="s">
        <v>77</v>
      </c>
      <c r="Q169" s="90"/>
      <c r="R169" s="29"/>
      <c r="S169" s="39">
        <f>IF(Suggested="Yes",AA169,AG169)</f>
        <v>222.5</v>
      </c>
      <c r="T169" s="37" t="s">
        <v>140</v>
      </c>
      <c r="U169" s="5" t="str">
        <f>+Instructions!$B$3</f>
        <v>A</v>
      </c>
      <c r="V169" s="52"/>
      <c r="W169" s="56">
        <f>+Instructions!$C$22</f>
        <v>0</v>
      </c>
      <c r="X169" s="17">
        <f>ROUND($AA169*(1-W169)+0.004999,2)</f>
        <v>222.5</v>
      </c>
      <c r="Y169" s="52"/>
      <c r="Z169" s="6" t="s">
        <v>1307</v>
      </c>
      <c r="AA169" s="39">
        <v>222.5</v>
      </c>
      <c r="AB169" s="60">
        <f t="shared" si="172"/>
        <v>0</v>
      </c>
      <c r="AC169" s="17">
        <f t="shared" si="172"/>
        <v>222.5</v>
      </c>
      <c r="AD169" s="12">
        <f>(AG169-AC169)/AG169</f>
        <v>0</v>
      </c>
      <c r="AE169" s="122"/>
      <c r="AF169" s="130">
        <v>3</v>
      </c>
      <c r="AG169" s="53">
        <f>SUM(AJ169:AL169)+AE169</f>
        <v>222.5</v>
      </c>
      <c r="AH169" s="52"/>
      <c r="AJ169" s="17">
        <f>ROUND(AC169/(1-VLOOKUP(AF169,Group,2,FALSE)),2)</f>
        <v>222.5</v>
      </c>
      <c r="AK169" s="17">
        <f>IF(VLOOKUP(AF169,Group,5,FALSE)="YES",VLOOKUP(ROUND(ROUND(AJ169,1)-AJ169,2),Round,2,FALSE)+VLOOKUP(AF169,Group,6,FALSE),0)</f>
        <v>0</v>
      </c>
      <c r="AL169" s="17">
        <f>IF(VLOOKUP(AF169,Group,7,FALSE)="",0,ROUND(AJ169-0.04999,1)-AJ169+AM169)</f>
        <v>0</v>
      </c>
      <c r="AM169" s="17" t="str">
        <f>IF(VLOOKUP(AF169,Group,7,FALSE)="","",VLOOKUP(AF169,Group,7,FALSE))</f>
        <v/>
      </c>
      <c r="AO169" s="31" t="s">
        <v>153</v>
      </c>
    </row>
    <row r="170" spans="2:41" s="3" customFormat="1" ht="9.9499999999999993" customHeight="1" x14ac:dyDescent="0.2">
      <c r="B170" s="113" t="s">
        <v>89</v>
      </c>
      <c r="D170" s="40"/>
      <c r="E170" s="75" t="s">
        <v>740</v>
      </c>
      <c r="F170" s="75"/>
      <c r="G170" s="30" t="s">
        <v>729</v>
      </c>
      <c r="H170" s="30"/>
      <c r="I170" s="30"/>
      <c r="K170" s="30"/>
      <c r="L170" s="198"/>
      <c r="M170" s="199" t="s">
        <v>731</v>
      </c>
      <c r="N170" s="30"/>
      <c r="P170" s="75" t="s">
        <v>360</v>
      </c>
      <c r="Q170" s="90"/>
      <c r="R170" s="29" t="s">
        <v>181</v>
      </c>
      <c r="S170" s="39">
        <f>IF(Suggested="Yes",AA170,AG170)</f>
        <v>253.05</v>
      </c>
      <c r="T170" s="37" t="s">
        <v>140</v>
      </c>
      <c r="U170" s="5" t="str">
        <f>+Instructions!$B$3</f>
        <v>A</v>
      </c>
      <c r="V170" s="52"/>
      <c r="W170" s="56">
        <f>+Instructions!$C$22</f>
        <v>0</v>
      </c>
      <c r="X170" s="17">
        <f>ROUND($AA170*(1-W170)+0.004999,2)</f>
        <v>253.05</v>
      </c>
      <c r="Y170" s="52"/>
      <c r="Z170" s="6" t="s">
        <v>1307</v>
      </c>
      <c r="AA170" s="39">
        <v>253.05</v>
      </c>
      <c r="AB170" s="60">
        <f t="shared" si="172"/>
        <v>0</v>
      </c>
      <c r="AC170" s="17">
        <f t="shared" si="172"/>
        <v>253.05</v>
      </c>
      <c r="AD170" s="12">
        <f>(AG170-AC170)/AG170</f>
        <v>0</v>
      </c>
      <c r="AE170" s="122"/>
      <c r="AF170" s="130">
        <v>3</v>
      </c>
      <c r="AG170" s="53">
        <f>SUM(AJ170:AL170)+AE170</f>
        <v>253.05</v>
      </c>
      <c r="AH170" s="52"/>
      <c r="AJ170" s="17">
        <f>ROUND(AC170/(1-VLOOKUP(AF170,Group,2,FALSE)),2)</f>
        <v>253.05</v>
      </c>
      <c r="AK170" s="17">
        <f>IF(VLOOKUP(AF170,Group,5,FALSE)="YES",VLOOKUP(ROUND(ROUND(AJ170,1)-AJ170,2),Round,2,FALSE)+VLOOKUP(AF170,Group,6,FALSE),0)</f>
        <v>0</v>
      </c>
      <c r="AL170" s="17">
        <f>IF(VLOOKUP(AF170,Group,7,FALSE)="",0,ROUND(AJ170-0.04999,1)-AJ170+AM170)</f>
        <v>0</v>
      </c>
      <c r="AM170" s="17" t="str">
        <f>IF(VLOOKUP(AF170,Group,7,FALSE)="","",VLOOKUP(AF170,Group,7,FALSE))</f>
        <v/>
      </c>
      <c r="AO170" s="31" t="s">
        <v>153</v>
      </c>
    </row>
    <row r="171" spans="2:41" s="3" customFormat="1" ht="1.5" customHeight="1" x14ac:dyDescent="0.2">
      <c r="P171" s="75"/>
      <c r="Q171" s="90"/>
      <c r="R171" s="6"/>
      <c r="S171" s="39"/>
      <c r="T171" s="6"/>
      <c r="U171" s="5"/>
      <c r="V171" s="52"/>
      <c r="W171" s="56"/>
      <c r="X171" s="15"/>
      <c r="Y171" s="52"/>
      <c r="Z171" s="39"/>
      <c r="AA171" s="39"/>
      <c r="AB171" s="55"/>
      <c r="AC171" s="17"/>
      <c r="AD171" s="15"/>
      <c r="AE171" s="65"/>
      <c r="AF171" s="125"/>
      <c r="AG171" s="39"/>
      <c r="AH171" s="52"/>
      <c r="AJ171" s="17"/>
      <c r="AK171" s="17"/>
      <c r="AL171" s="17"/>
      <c r="AM171" s="17"/>
      <c r="AO171" s="31" t="s">
        <v>153</v>
      </c>
    </row>
    <row r="172" spans="2:41" s="3" customFormat="1" ht="9.1999999999999993" customHeight="1" x14ac:dyDescent="0.2">
      <c r="D172" s="173" t="s">
        <v>146</v>
      </c>
      <c r="E172" s="177" t="s">
        <v>1057</v>
      </c>
      <c r="P172" s="75"/>
      <c r="Q172" s="90"/>
      <c r="R172" s="6"/>
      <c r="S172" s="39"/>
      <c r="T172" s="6"/>
      <c r="U172" s="5"/>
      <c r="V172" s="52"/>
      <c r="W172" s="56"/>
      <c r="X172" s="15"/>
      <c r="Y172" s="52"/>
      <c r="Z172" s="39"/>
      <c r="AA172" s="39"/>
      <c r="AB172" s="55"/>
      <c r="AC172" s="17"/>
      <c r="AD172" s="15"/>
      <c r="AE172" s="65"/>
      <c r="AF172" s="125"/>
      <c r="AG172" s="39"/>
      <c r="AH172" s="52"/>
      <c r="AJ172" s="17"/>
      <c r="AK172" s="17"/>
      <c r="AL172" s="17"/>
      <c r="AM172" s="17"/>
      <c r="AO172" s="31"/>
    </row>
    <row r="173" spans="2:41" s="3" customFormat="1" ht="9.1999999999999993" customHeight="1" x14ac:dyDescent="0.2">
      <c r="E173" s="177" t="s">
        <v>1064</v>
      </c>
      <c r="P173" s="75"/>
      <c r="Q173" s="90"/>
      <c r="R173" s="6"/>
      <c r="S173" s="39"/>
      <c r="T173" s="6"/>
      <c r="U173" s="5"/>
      <c r="V173" s="52"/>
      <c r="W173" s="56"/>
      <c r="X173" s="15"/>
      <c r="Y173" s="52"/>
      <c r="Z173" s="39"/>
      <c r="AA173" s="39"/>
      <c r="AB173" s="55"/>
      <c r="AC173" s="17"/>
      <c r="AD173" s="15"/>
      <c r="AE173" s="65"/>
      <c r="AF173" s="125"/>
      <c r="AG173" s="39"/>
      <c r="AH173" s="52"/>
      <c r="AJ173" s="17"/>
      <c r="AK173" s="17"/>
      <c r="AL173" s="17"/>
      <c r="AM173" s="17"/>
      <c r="AO173" s="31"/>
    </row>
    <row r="174" spans="2:41" s="3" customFormat="1" ht="9.1999999999999993" customHeight="1" x14ac:dyDescent="0.2">
      <c r="E174" s="177" t="s">
        <v>1065</v>
      </c>
      <c r="P174" s="75"/>
      <c r="Q174" s="90"/>
      <c r="R174" s="6"/>
      <c r="S174" s="39"/>
      <c r="T174" s="6"/>
      <c r="U174" s="5"/>
      <c r="V174" s="52"/>
      <c r="W174" s="56"/>
      <c r="X174" s="15"/>
      <c r="Y174" s="52"/>
      <c r="Z174" s="39"/>
      <c r="AA174" s="39"/>
      <c r="AB174" s="55"/>
      <c r="AC174" s="17"/>
      <c r="AD174" s="15"/>
      <c r="AE174" s="65"/>
      <c r="AF174" s="125"/>
      <c r="AG174" s="39"/>
      <c r="AH174" s="52"/>
      <c r="AJ174" s="17"/>
      <c r="AK174" s="17"/>
      <c r="AL174" s="17"/>
      <c r="AM174" s="17"/>
      <c r="AO174" s="31"/>
    </row>
    <row r="175" spans="2:41" s="3" customFormat="1" ht="9.1999999999999993" customHeight="1" x14ac:dyDescent="0.2">
      <c r="E175" s="177" t="s">
        <v>732</v>
      </c>
      <c r="P175" s="75"/>
      <c r="Q175" s="90"/>
      <c r="R175" s="6"/>
      <c r="S175" s="39"/>
      <c r="T175" s="6"/>
      <c r="U175" s="5"/>
      <c r="V175" s="52"/>
      <c r="W175" s="56"/>
      <c r="X175" s="15"/>
      <c r="Y175" s="52"/>
      <c r="Z175" s="39"/>
      <c r="AA175" s="39"/>
      <c r="AB175" s="55"/>
      <c r="AC175" s="17"/>
      <c r="AD175" s="15"/>
      <c r="AE175" s="65"/>
      <c r="AF175" s="125"/>
      <c r="AG175" s="39"/>
      <c r="AH175" s="52"/>
      <c r="AJ175" s="17"/>
      <c r="AK175" s="17"/>
      <c r="AL175" s="17"/>
      <c r="AM175" s="17"/>
      <c r="AO175" s="31"/>
    </row>
    <row r="176" spans="2:41" s="3" customFormat="1" ht="9.1999999999999993" customHeight="1" x14ac:dyDescent="0.2">
      <c r="E176" s="177" t="s">
        <v>735</v>
      </c>
      <c r="P176" s="75"/>
      <c r="Q176" s="90"/>
      <c r="R176" s="6"/>
      <c r="S176" s="39"/>
      <c r="T176" s="6"/>
      <c r="U176" s="5"/>
      <c r="V176" s="52"/>
      <c r="W176" s="56"/>
      <c r="X176" s="15"/>
      <c r="Y176" s="52"/>
      <c r="Z176" s="39"/>
      <c r="AA176" s="39"/>
      <c r="AB176" s="55"/>
      <c r="AC176" s="17"/>
      <c r="AD176" s="15"/>
      <c r="AE176" s="65"/>
      <c r="AF176" s="125"/>
      <c r="AG176" s="39"/>
      <c r="AH176" s="52"/>
      <c r="AJ176" s="17"/>
      <c r="AK176" s="17"/>
      <c r="AL176" s="17"/>
      <c r="AM176" s="17"/>
      <c r="AO176" s="31"/>
    </row>
    <row r="177" spans="2:41" s="3" customFormat="1" ht="9.1999999999999993" customHeight="1" x14ac:dyDescent="0.2">
      <c r="E177" s="177" t="s">
        <v>736</v>
      </c>
      <c r="P177" s="75"/>
      <c r="Q177" s="90"/>
      <c r="R177" s="6"/>
      <c r="S177" s="39"/>
      <c r="T177" s="6"/>
      <c r="U177" s="5"/>
      <c r="V177" s="52"/>
      <c r="W177" s="56"/>
      <c r="X177" s="15"/>
      <c r="Y177" s="52"/>
      <c r="Z177" s="39"/>
      <c r="AA177" s="39"/>
      <c r="AB177" s="55"/>
      <c r="AC177" s="17"/>
      <c r="AD177" s="15"/>
      <c r="AE177" s="65"/>
      <c r="AF177" s="125"/>
      <c r="AG177" s="39"/>
      <c r="AH177" s="52"/>
      <c r="AJ177" s="17"/>
      <c r="AK177" s="17"/>
      <c r="AL177" s="17"/>
      <c r="AM177" s="17"/>
      <c r="AO177" s="31"/>
    </row>
    <row r="178" spans="2:41" s="3" customFormat="1" ht="9.1999999999999993" customHeight="1" x14ac:dyDescent="0.2">
      <c r="E178" s="177" t="s">
        <v>1066</v>
      </c>
      <c r="P178" s="75"/>
      <c r="Q178" s="90"/>
      <c r="R178" s="6"/>
      <c r="S178" s="39"/>
      <c r="T178" s="6"/>
      <c r="U178" s="5"/>
      <c r="V178" s="52"/>
      <c r="W178" s="56"/>
      <c r="X178" s="15"/>
      <c r="Y178" s="52"/>
      <c r="Z178" s="39"/>
      <c r="AA178" s="39"/>
      <c r="AB178" s="55"/>
      <c r="AC178" s="17"/>
      <c r="AD178" s="15"/>
      <c r="AE178" s="65"/>
      <c r="AF178" s="125"/>
      <c r="AG178" s="39"/>
      <c r="AH178" s="52"/>
      <c r="AJ178" s="17"/>
      <c r="AK178" s="17"/>
      <c r="AL178" s="17"/>
      <c r="AM178" s="17"/>
      <c r="AO178" s="31"/>
    </row>
    <row r="179" spans="2:41" s="3" customFormat="1" ht="3.95" customHeight="1" x14ac:dyDescent="0.2">
      <c r="P179" s="75"/>
      <c r="Q179" s="90"/>
      <c r="R179" s="6"/>
      <c r="S179" s="39"/>
      <c r="T179" s="6"/>
      <c r="U179" s="5"/>
      <c r="V179" s="52"/>
      <c r="W179" s="56"/>
      <c r="X179" s="15"/>
      <c r="Y179" s="52"/>
      <c r="Z179" s="39"/>
      <c r="AA179" s="39"/>
      <c r="AB179" s="55"/>
      <c r="AC179" s="17"/>
      <c r="AD179" s="15"/>
      <c r="AE179" s="65"/>
      <c r="AF179" s="125"/>
      <c r="AG179" s="39"/>
      <c r="AH179" s="52"/>
      <c r="AJ179" s="17"/>
      <c r="AK179" s="17"/>
      <c r="AL179" s="17"/>
      <c r="AM179" s="17"/>
      <c r="AO179" s="31" t="s">
        <v>153</v>
      </c>
    </row>
    <row r="180" spans="2:41" s="3" customFormat="1" ht="9.9499999999999993" customHeight="1" x14ac:dyDescent="0.2">
      <c r="C180" s="237" t="s">
        <v>1272</v>
      </c>
      <c r="D180" s="181"/>
      <c r="E180" s="181"/>
      <c r="F180" s="181"/>
      <c r="G180" s="181"/>
      <c r="H180" s="181"/>
      <c r="I180" s="181"/>
      <c r="J180" s="181"/>
      <c r="K180" s="181"/>
      <c r="L180" s="181"/>
      <c r="M180" s="181"/>
      <c r="N180" s="181"/>
      <c r="O180" s="181" t="s">
        <v>31</v>
      </c>
      <c r="P180" s="195"/>
      <c r="Q180" s="238"/>
      <c r="R180" s="232" t="s">
        <v>603</v>
      </c>
      <c r="S180" s="239" t="s">
        <v>1275</v>
      </c>
      <c r="T180" s="240"/>
      <c r="U180" s="5"/>
      <c r="V180" s="52"/>
      <c r="W180" s="56"/>
      <c r="X180" s="15"/>
      <c r="Y180" s="52"/>
      <c r="Z180" s="39"/>
      <c r="AA180" s="39"/>
      <c r="AB180" s="55"/>
      <c r="AC180" s="17"/>
      <c r="AD180" s="15"/>
      <c r="AE180" s="65"/>
      <c r="AF180" s="125"/>
      <c r="AG180" s="39"/>
      <c r="AH180" s="52"/>
      <c r="AJ180" s="17"/>
      <c r="AK180" s="17"/>
      <c r="AL180" s="17"/>
      <c r="AM180" s="17"/>
      <c r="AO180" s="31"/>
    </row>
    <row r="181" spans="2:41" s="3" customFormat="1" ht="3" customHeight="1" x14ac:dyDescent="0.2">
      <c r="C181" s="181"/>
      <c r="D181" s="181"/>
      <c r="E181" s="181"/>
      <c r="F181" s="181"/>
      <c r="G181" s="181"/>
      <c r="H181" s="181"/>
      <c r="I181" s="181"/>
      <c r="J181" s="181"/>
      <c r="K181" s="181"/>
      <c r="L181" s="181"/>
      <c r="M181" s="181"/>
      <c r="N181" s="181"/>
      <c r="O181" s="181"/>
      <c r="P181" s="195"/>
      <c r="Q181" s="238"/>
      <c r="R181" s="241"/>
      <c r="S181" s="196"/>
      <c r="T181" s="241"/>
      <c r="U181" s="5"/>
      <c r="V181" s="52"/>
      <c r="W181" s="56"/>
      <c r="X181" s="15"/>
      <c r="Y181" s="52"/>
      <c r="Z181" s="39"/>
      <c r="AA181" s="39"/>
      <c r="AB181" s="55"/>
      <c r="AC181" s="17"/>
      <c r="AD181" s="15"/>
      <c r="AE181" s="65"/>
      <c r="AF181" s="125"/>
      <c r="AG181" s="39"/>
      <c r="AH181" s="52"/>
      <c r="AJ181" s="17"/>
      <c r="AK181" s="17"/>
      <c r="AL181" s="17"/>
      <c r="AM181" s="17"/>
      <c r="AO181" s="31" t="s">
        <v>153</v>
      </c>
    </row>
    <row r="182" spans="2:41" s="3" customFormat="1" ht="9.9499999999999993" customHeight="1" x14ac:dyDescent="0.2">
      <c r="C182" s="242"/>
      <c r="D182" s="243" t="s">
        <v>91</v>
      </c>
      <c r="E182" s="244" t="s">
        <v>1276</v>
      </c>
      <c r="F182" s="244"/>
      <c r="G182" s="244" t="s">
        <v>1278</v>
      </c>
      <c r="H182" s="244"/>
      <c r="I182" s="244"/>
      <c r="J182" s="244" t="s">
        <v>1280</v>
      </c>
      <c r="K182" s="244"/>
      <c r="L182" s="244" t="s">
        <v>1283</v>
      </c>
      <c r="M182" s="244"/>
      <c r="N182" s="244"/>
      <c r="O182" s="181"/>
      <c r="P182" s="245"/>
      <c r="Q182" s="245"/>
      <c r="R182" s="245"/>
      <c r="S182" s="196"/>
      <c r="T182" s="245"/>
      <c r="U182" s="5"/>
      <c r="V182" s="52"/>
      <c r="W182" s="70"/>
      <c r="X182" s="70"/>
      <c r="Y182" s="52"/>
      <c r="Z182" s="39"/>
      <c r="AA182" s="39"/>
      <c r="AB182" s="55"/>
      <c r="AC182" s="17"/>
      <c r="AD182" s="15"/>
      <c r="AE182" s="65"/>
      <c r="AF182" s="125"/>
      <c r="AG182" s="17"/>
      <c r="AH182" s="52"/>
      <c r="AJ182" s="17"/>
      <c r="AK182" s="17"/>
      <c r="AL182" s="17"/>
      <c r="AM182" s="17"/>
      <c r="AO182" s="31"/>
    </row>
    <row r="183" spans="2:41" s="3" customFormat="1" ht="9.9499999999999993" customHeight="1" x14ac:dyDescent="0.2">
      <c r="C183" s="242"/>
      <c r="D183" s="243"/>
      <c r="E183" s="244" t="s">
        <v>1277</v>
      </c>
      <c r="F183" s="244"/>
      <c r="G183" s="244" t="s">
        <v>1279</v>
      </c>
      <c r="H183" s="244"/>
      <c r="I183" s="244"/>
      <c r="J183" s="244" t="s">
        <v>1281</v>
      </c>
      <c r="K183" s="244"/>
      <c r="L183" s="244" t="s">
        <v>1282</v>
      </c>
      <c r="M183" s="244"/>
      <c r="N183" s="244"/>
      <c r="O183" s="181"/>
      <c r="P183" s="245"/>
      <c r="Q183" s="245"/>
      <c r="R183" s="245"/>
      <c r="S183" s="196"/>
      <c r="T183" s="245"/>
      <c r="U183" s="5"/>
      <c r="V183" s="52"/>
      <c r="W183" s="70"/>
      <c r="X183" s="70"/>
      <c r="Y183" s="52"/>
      <c r="Z183" s="39"/>
      <c r="AA183" s="39"/>
      <c r="AB183" s="55"/>
      <c r="AC183" s="17"/>
      <c r="AD183" s="15"/>
      <c r="AE183" s="65"/>
      <c r="AF183" s="125"/>
      <c r="AG183" s="17"/>
      <c r="AH183" s="52"/>
      <c r="AJ183" s="17"/>
      <c r="AK183" s="17"/>
      <c r="AL183" s="17"/>
      <c r="AM183" s="17"/>
      <c r="AO183" s="31"/>
    </row>
    <row r="184" spans="2:41" s="3" customFormat="1" ht="2.1" customHeight="1" x14ac:dyDescent="0.2">
      <c r="P184" s="75"/>
      <c r="Q184" s="90"/>
      <c r="R184" s="6"/>
      <c r="S184" s="39"/>
      <c r="T184" s="6"/>
      <c r="U184" s="5"/>
      <c r="V184" s="52"/>
      <c r="W184" s="56"/>
      <c r="X184" s="15"/>
      <c r="Y184" s="52"/>
      <c r="Z184" s="39"/>
      <c r="AA184" s="39"/>
      <c r="AB184" s="55"/>
      <c r="AC184" s="17"/>
      <c r="AD184" s="15"/>
      <c r="AE184" s="65"/>
      <c r="AF184" s="125"/>
      <c r="AG184" s="39"/>
      <c r="AH184" s="52"/>
      <c r="AJ184" s="17"/>
      <c r="AK184" s="17"/>
      <c r="AL184" s="17"/>
      <c r="AM184" s="17"/>
      <c r="AO184" s="31" t="s">
        <v>153</v>
      </c>
    </row>
    <row r="185" spans="2:41" s="3" customFormat="1" ht="9.9499999999999993" customHeight="1" x14ac:dyDescent="0.2">
      <c r="B185" s="114" t="s">
        <v>149</v>
      </c>
      <c r="D185" s="40"/>
      <c r="E185" s="195" t="s">
        <v>1286</v>
      </c>
      <c r="F185" s="195"/>
      <c r="G185" s="245" t="s">
        <v>141</v>
      </c>
      <c r="H185" s="245"/>
      <c r="I185" s="245"/>
      <c r="J185" s="245"/>
      <c r="K185" s="245"/>
      <c r="L185" s="245"/>
      <c r="M185" s="245"/>
      <c r="N185" s="245"/>
      <c r="O185" s="181"/>
      <c r="P185" s="195" t="s">
        <v>1284</v>
      </c>
      <c r="Q185" s="238"/>
      <c r="R185" s="246"/>
      <c r="S185" s="196">
        <f>IF(Suggested="Yes",AA185,AG185)</f>
        <v>59</v>
      </c>
      <c r="T185" s="247" t="s">
        <v>140</v>
      </c>
      <c r="U185" s="5" t="str">
        <f>+Instructions!$B$3</f>
        <v>A</v>
      </c>
      <c r="V185" s="52"/>
      <c r="W185" s="56">
        <f>+Instructions!$C$22</f>
        <v>0</v>
      </c>
      <c r="X185" s="17">
        <f t="shared" ref="X185" si="173">ROUND($AA185*(1-W185)+0.004999,2)</f>
        <v>59</v>
      </c>
      <c r="Y185" s="52"/>
      <c r="Z185" s="6" t="s">
        <v>1306</v>
      </c>
      <c r="AA185" s="39">
        <v>59</v>
      </c>
      <c r="AB185" s="60">
        <f t="shared" ref="AB185" si="174">+W185</f>
        <v>0</v>
      </c>
      <c r="AC185" s="17">
        <f t="shared" ref="AC185" si="175">+X185</f>
        <v>59</v>
      </c>
      <c r="AD185" s="12">
        <f t="shared" ref="AD185" si="176">(AG185-AC185)/AG185</f>
        <v>0</v>
      </c>
      <c r="AE185" s="122"/>
      <c r="AF185" s="129">
        <v>1</v>
      </c>
      <c r="AG185" s="38">
        <f t="shared" ref="AG185" si="177">SUM(AJ185:AL185)+AE185</f>
        <v>59</v>
      </c>
      <c r="AH185" s="52"/>
      <c r="AJ185" s="17">
        <f t="shared" ref="AJ185" si="178">ROUND(AC185/(1-VLOOKUP(AF185,Group,2,FALSE)),2)</f>
        <v>59</v>
      </c>
      <c r="AK185" s="17">
        <f t="shared" ref="AK185" si="179">IF(VLOOKUP(AF185,Group,5,FALSE)="YES",VLOOKUP(ROUND(ROUND(AJ185,1)-AJ185,2),Round,2,FALSE)+VLOOKUP(AF185,Group,6,FALSE),0)</f>
        <v>0</v>
      </c>
      <c r="AL185" s="17">
        <f t="shared" ref="AL185" si="180">IF(VLOOKUP(AF185,Group,7,FALSE)="",0,ROUND(AJ185-0.04999,1)-AJ185+AM185)</f>
        <v>0</v>
      </c>
      <c r="AM185" s="17" t="str">
        <f t="shared" ref="AM185" si="181">IF(VLOOKUP(AF185,Group,7,FALSE)="","",VLOOKUP(AF185,Group,7,FALSE))</f>
        <v/>
      </c>
      <c r="AO185" s="31" t="s">
        <v>153</v>
      </c>
    </row>
    <row r="186" spans="2:41" s="3" customFormat="1" ht="9.9499999999999993" customHeight="1" x14ac:dyDescent="0.2">
      <c r="B186" s="114" t="s">
        <v>149</v>
      </c>
      <c r="D186" s="40"/>
      <c r="E186" s="195" t="s">
        <v>1286</v>
      </c>
      <c r="F186" s="195"/>
      <c r="G186" s="245" t="s">
        <v>1285</v>
      </c>
      <c r="H186" s="245"/>
      <c r="I186" s="245"/>
      <c r="J186" s="245"/>
      <c r="K186" s="245"/>
      <c r="L186" s="245"/>
      <c r="M186" s="245"/>
      <c r="N186" s="245"/>
      <c r="O186" s="181"/>
      <c r="P186" s="195" t="s">
        <v>1284</v>
      </c>
      <c r="Q186" s="238"/>
      <c r="R186" s="246"/>
      <c r="S186" s="196">
        <f>IF(Suggested="Yes",AA186,AG186)</f>
        <v>59</v>
      </c>
      <c r="T186" s="247" t="s">
        <v>140</v>
      </c>
      <c r="U186" s="5" t="str">
        <f>+Instructions!$B$3</f>
        <v>A</v>
      </c>
      <c r="V186" s="52"/>
      <c r="W186" s="56">
        <f>+Instructions!$C$22</f>
        <v>0</v>
      </c>
      <c r="X186" s="17">
        <f t="shared" ref="X186" si="182">ROUND($AA186*(1-W186)+0.004999,2)</f>
        <v>59</v>
      </c>
      <c r="Y186" s="52"/>
      <c r="Z186" s="6" t="s">
        <v>1306</v>
      </c>
      <c r="AA186" s="39">
        <v>59</v>
      </c>
      <c r="AB186" s="60">
        <f t="shared" ref="AB186" si="183">+W186</f>
        <v>0</v>
      </c>
      <c r="AC186" s="17">
        <f t="shared" ref="AC186" si="184">+X186</f>
        <v>59</v>
      </c>
      <c r="AD186" s="12">
        <f t="shared" ref="AD186" si="185">(AG186-AC186)/AG186</f>
        <v>0</v>
      </c>
      <c r="AE186" s="122"/>
      <c r="AF186" s="129">
        <v>1</v>
      </c>
      <c r="AG186" s="38">
        <f t="shared" ref="AG186" si="186">SUM(AJ186:AL186)+AE186</f>
        <v>59</v>
      </c>
      <c r="AH186" s="52"/>
      <c r="AJ186" s="17">
        <f t="shared" ref="AJ186" si="187">ROUND(AC186/(1-VLOOKUP(AF186,Group,2,FALSE)),2)</f>
        <v>59</v>
      </c>
      <c r="AK186" s="17">
        <f t="shared" ref="AK186" si="188">IF(VLOOKUP(AF186,Group,5,FALSE)="YES",VLOOKUP(ROUND(ROUND(AJ186,1)-AJ186,2),Round,2,FALSE)+VLOOKUP(AF186,Group,6,FALSE),0)</f>
        <v>0</v>
      </c>
      <c r="AL186" s="17">
        <f t="shared" ref="AL186" si="189">IF(VLOOKUP(AF186,Group,7,FALSE)="",0,ROUND(AJ186-0.04999,1)-AJ186+AM186)</f>
        <v>0</v>
      </c>
      <c r="AM186" s="17" t="str">
        <f t="shared" ref="AM186" si="190">IF(VLOOKUP(AF186,Group,7,FALSE)="","",VLOOKUP(AF186,Group,7,FALSE))</f>
        <v/>
      </c>
      <c r="AO186" s="31" t="s">
        <v>153</v>
      </c>
    </row>
    <row r="187" spans="2:41" s="3" customFormat="1" ht="2.1" customHeight="1" x14ac:dyDescent="0.2">
      <c r="E187" s="181"/>
      <c r="F187" s="181"/>
      <c r="G187" s="181"/>
      <c r="H187" s="181"/>
      <c r="I187" s="181"/>
      <c r="J187" s="181"/>
      <c r="K187" s="181"/>
      <c r="L187" s="181"/>
      <c r="M187" s="181"/>
      <c r="N187" s="181"/>
      <c r="O187" s="181"/>
      <c r="P187" s="195"/>
      <c r="Q187" s="238"/>
      <c r="R187" s="241"/>
      <c r="S187" s="196"/>
      <c r="T187" s="241"/>
      <c r="U187" s="5"/>
      <c r="V187" s="52"/>
      <c r="W187" s="56"/>
      <c r="X187" s="15"/>
      <c r="Y187" s="52"/>
      <c r="Z187" s="39"/>
      <c r="AA187" s="39"/>
      <c r="AB187" s="55"/>
      <c r="AC187" s="17"/>
      <c r="AD187" s="15"/>
      <c r="AE187" s="65"/>
      <c r="AF187" s="125"/>
      <c r="AG187" s="39"/>
      <c r="AH187" s="52"/>
      <c r="AJ187" s="17"/>
      <c r="AK187" s="17"/>
      <c r="AL187" s="17"/>
      <c r="AM187" s="17"/>
      <c r="AO187" s="31" t="s">
        <v>153</v>
      </c>
    </row>
    <row r="188" spans="2:41" s="3" customFormat="1" ht="9.9499999999999993" customHeight="1" x14ac:dyDescent="0.2">
      <c r="B188" s="113" t="s">
        <v>89</v>
      </c>
      <c r="D188" s="40"/>
      <c r="E188" s="195" t="s">
        <v>1287</v>
      </c>
      <c r="F188" s="195"/>
      <c r="G188" s="245" t="s">
        <v>1288</v>
      </c>
      <c r="H188" s="245"/>
      <c r="I188" s="245"/>
      <c r="J188" s="245"/>
      <c r="K188" s="245"/>
      <c r="L188" s="245"/>
      <c r="M188" s="245" t="s">
        <v>31</v>
      </c>
      <c r="N188" s="245"/>
      <c r="O188" s="181"/>
      <c r="P188" s="195" t="s">
        <v>1292</v>
      </c>
      <c r="Q188" s="238"/>
      <c r="R188" s="246"/>
      <c r="S188" s="196">
        <f>IF(Suggested="Yes",AA188,AG188)</f>
        <v>83.3</v>
      </c>
      <c r="T188" s="247" t="s">
        <v>140</v>
      </c>
      <c r="U188" s="5" t="str">
        <f>+Instructions!$B$3</f>
        <v>A</v>
      </c>
      <c r="V188" s="52"/>
      <c r="W188" s="56">
        <f>+Instructions!$C$22</f>
        <v>0</v>
      </c>
      <c r="X188" s="17">
        <f t="shared" ref="X188" si="191">ROUND($AA188*(1-W188)+0.004999,2)</f>
        <v>83.3</v>
      </c>
      <c r="Y188" s="52"/>
      <c r="Z188" s="6" t="s">
        <v>1306</v>
      </c>
      <c r="AA188" s="39">
        <v>83.3</v>
      </c>
      <c r="AB188" s="60">
        <f t="shared" ref="AB188" si="192">+W188</f>
        <v>0</v>
      </c>
      <c r="AC188" s="17">
        <f t="shared" ref="AC188" si="193">+X188</f>
        <v>83.3</v>
      </c>
      <c r="AD188" s="12">
        <f t="shared" ref="AD188" si="194">(AG188-AC188)/AG188</f>
        <v>0</v>
      </c>
      <c r="AE188" s="122"/>
      <c r="AF188" s="130">
        <v>3</v>
      </c>
      <c r="AG188" s="53">
        <f t="shared" ref="AG188" si="195">SUM(AJ188:AL188)+AE188</f>
        <v>83.3</v>
      </c>
      <c r="AH188" s="52"/>
      <c r="AJ188" s="17">
        <f t="shared" ref="AJ188" si="196">ROUND(AC188/(1-VLOOKUP(AF188,Group,2,FALSE)),2)</f>
        <v>83.3</v>
      </c>
      <c r="AK188" s="17">
        <f t="shared" ref="AK188" si="197">IF(VLOOKUP(AF188,Group,5,FALSE)="YES",VLOOKUP(ROUND(ROUND(AJ188,1)-AJ188,2),Round,2,FALSE)+VLOOKUP(AF188,Group,6,FALSE),0)</f>
        <v>0</v>
      </c>
      <c r="AL188" s="17">
        <f t="shared" ref="AL188" si="198">IF(VLOOKUP(AF188,Group,7,FALSE)="",0,ROUND(AJ188-0.04999,1)-AJ188+AM188)</f>
        <v>0</v>
      </c>
      <c r="AM188" s="17" t="str">
        <f t="shared" ref="AM188" si="199">IF(VLOOKUP(AF188,Group,7,FALSE)="","",VLOOKUP(AF188,Group,7,FALSE))</f>
        <v/>
      </c>
      <c r="AO188" s="31" t="s">
        <v>153</v>
      </c>
    </row>
    <row r="189" spans="2:41" s="3" customFormat="1" ht="9.9499999999999993" customHeight="1" x14ac:dyDescent="0.2">
      <c r="B189" s="113" t="s">
        <v>89</v>
      </c>
      <c r="D189" s="40"/>
      <c r="E189" s="195" t="s">
        <v>1287</v>
      </c>
      <c r="F189" s="195"/>
      <c r="G189" s="245" t="s">
        <v>1289</v>
      </c>
      <c r="H189" s="245"/>
      <c r="I189" s="245"/>
      <c r="J189" s="245"/>
      <c r="K189" s="245"/>
      <c r="L189" s="245"/>
      <c r="M189" s="245" t="s">
        <v>31</v>
      </c>
      <c r="N189" s="245"/>
      <c r="O189" s="181"/>
      <c r="P189" s="195" t="s">
        <v>1292</v>
      </c>
      <c r="Q189" s="238"/>
      <c r="R189" s="246"/>
      <c r="S189" s="196">
        <f>IF(Suggested="Yes",AA189,AG189)</f>
        <v>83.3</v>
      </c>
      <c r="T189" s="247" t="s">
        <v>140</v>
      </c>
      <c r="U189" s="5" t="str">
        <f>+Instructions!$B$3</f>
        <v>A</v>
      </c>
      <c r="V189" s="52"/>
      <c r="W189" s="56">
        <f>+Instructions!$C$22</f>
        <v>0</v>
      </c>
      <c r="X189" s="17">
        <f t="shared" ref="X189" si="200">ROUND($AA189*(1-W189)+0.004999,2)</f>
        <v>83.3</v>
      </c>
      <c r="Y189" s="52"/>
      <c r="Z189" s="6" t="s">
        <v>1306</v>
      </c>
      <c r="AA189" s="39">
        <v>83.3</v>
      </c>
      <c r="AB189" s="60">
        <f t="shared" ref="AB189" si="201">+W189</f>
        <v>0</v>
      </c>
      <c r="AC189" s="17">
        <f t="shared" ref="AC189" si="202">+X189</f>
        <v>83.3</v>
      </c>
      <c r="AD189" s="12">
        <f t="shared" ref="AD189" si="203">(AG189-AC189)/AG189</f>
        <v>0</v>
      </c>
      <c r="AE189" s="122"/>
      <c r="AF189" s="130">
        <v>3</v>
      </c>
      <c r="AG189" s="53">
        <f t="shared" ref="AG189" si="204">SUM(AJ189:AL189)+AE189</f>
        <v>83.3</v>
      </c>
      <c r="AH189" s="52"/>
      <c r="AJ189" s="17">
        <f t="shared" ref="AJ189" si="205">ROUND(AC189/(1-VLOOKUP(AF189,Group,2,FALSE)),2)</f>
        <v>83.3</v>
      </c>
      <c r="AK189" s="17">
        <f t="shared" ref="AK189" si="206">IF(VLOOKUP(AF189,Group,5,FALSE)="YES",VLOOKUP(ROUND(ROUND(AJ189,1)-AJ189,2),Round,2,FALSE)+VLOOKUP(AF189,Group,6,FALSE),0)</f>
        <v>0</v>
      </c>
      <c r="AL189" s="17">
        <f t="shared" ref="AL189" si="207">IF(VLOOKUP(AF189,Group,7,FALSE)="",0,ROUND(AJ189-0.04999,1)-AJ189+AM189)</f>
        <v>0</v>
      </c>
      <c r="AM189" s="17" t="str">
        <f t="shared" ref="AM189" si="208">IF(VLOOKUP(AF189,Group,7,FALSE)="","",VLOOKUP(AF189,Group,7,FALSE))</f>
        <v/>
      </c>
      <c r="AO189" s="31" t="s">
        <v>153</v>
      </c>
    </row>
    <row r="190" spans="2:41" s="3" customFormat="1" ht="9.9499999999999993" customHeight="1" x14ac:dyDescent="0.2">
      <c r="B190" s="113" t="s">
        <v>89</v>
      </c>
      <c r="D190" s="40"/>
      <c r="E190" s="195" t="s">
        <v>1287</v>
      </c>
      <c r="F190" s="195"/>
      <c r="G190" s="245" t="s">
        <v>1290</v>
      </c>
      <c r="H190" s="245"/>
      <c r="I190" s="245"/>
      <c r="J190" s="245"/>
      <c r="K190" s="245"/>
      <c r="L190" s="245"/>
      <c r="M190" s="245" t="s">
        <v>31</v>
      </c>
      <c r="N190" s="245"/>
      <c r="O190" s="181"/>
      <c r="P190" s="195" t="s">
        <v>1292</v>
      </c>
      <c r="Q190" s="238"/>
      <c r="R190" s="246"/>
      <c r="S190" s="196">
        <f>IF(Suggested="Yes",AA190,AG190)</f>
        <v>83.3</v>
      </c>
      <c r="T190" s="247" t="s">
        <v>140</v>
      </c>
      <c r="U190" s="5" t="str">
        <f>+Instructions!$B$3</f>
        <v>A</v>
      </c>
      <c r="V190" s="52"/>
      <c r="W190" s="56">
        <f>+Instructions!$C$22</f>
        <v>0</v>
      </c>
      <c r="X190" s="17">
        <f t="shared" ref="X190:X191" si="209">ROUND($AA190*(1-W190)+0.004999,2)</f>
        <v>83.3</v>
      </c>
      <c r="Y190" s="52"/>
      <c r="Z190" s="6" t="s">
        <v>1306</v>
      </c>
      <c r="AA190" s="39">
        <v>83.3</v>
      </c>
      <c r="AB190" s="60">
        <f t="shared" ref="AB190:AB191" si="210">+W190</f>
        <v>0</v>
      </c>
      <c r="AC190" s="17">
        <f t="shared" ref="AC190:AC191" si="211">+X190</f>
        <v>83.3</v>
      </c>
      <c r="AD190" s="12">
        <f t="shared" ref="AD190:AD191" si="212">(AG190-AC190)/AG190</f>
        <v>0</v>
      </c>
      <c r="AE190" s="122"/>
      <c r="AF190" s="130">
        <v>3</v>
      </c>
      <c r="AG190" s="53">
        <f t="shared" ref="AG190:AG191" si="213">SUM(AJ190:AL190)+AE190</f>
        <v>83.3</v>
      </c>
      <c r="AH190" s="52"/>
      <c r="AJ190" s="17">
        <f t="shared" ref="AJ190:AJ191" si="214">ROUND(AC190/(1-VLOOKUP(AF190,Group,2,FALSE)),2)</f>
        <v>83.3</v>
      </c>
      <c r="AK190" s="17">
        <f t="shared" ref="AK190:AK191" si="215">IF(VLOOKUP(AF190,Group,5,FALSE)="YES",VLOOKUP(ROUND(ROUND(AJ190,1)-AJ190,2),Round,2,FALSE)+VLOOKUP(AF190,Group,6,FALSE),0)</f>
        <v>0</v>
      </c>
      <c r="AL190" s="17">
        <f t="shared" ref="AL190:AL191" si="216">IF(VLOOKUP(AF190,Group,7,FALSE)="",0,ROUND(AJ190-0.04999,1)-AJ190+AM190)</f>
        <v>0</v>
      </c>
      <c r="AM190" s="17" t="str">
        <f t="shared" ref="AM190:AM191" si="217">IF(VLOOKUP(AF190,Group,7,FALSE)="","",VLOOKUP(AF190,Group,7,FALSE))</f>
        <v/>
      </c>
      <c r="AO190" s="31" t="s">
        <v>153</v>
      </c>
    </row>
    <row r="191" spans="2:41" s="3" customFormat="1" ht="9.9499999999999993" customHeight="1" x14ac:dyDescent="0.2">
      <c r="B191" s="113" t="s">
        <v>89</v>
      </c>
      <c r="D191" s="40"/>
      <c r="E191" s="195" t="s">
        <v>1287</v>
      </c>
      <c r="F191" s="195"/>
      <c r="G191" s="245" t="s">
        <v>1291</v>
      </c>
      <c r="H191" s="245"/>
      <c r="I191" s="245"/>
      <c r="J191" s="245"/>
      <c r="K191" s="245"/>
      <c r="L191" s="245"/>
      <c r="M191" s="245" t="s">
        <v>31</v>
      </c>
      <c r="N191" s="245"/>
      <c r="O191" s="181"/>
      <c r="P191" s="195" t="s">
        <v>1292</v>
      </c>
      <c r="Q191" s="238"/>
      <c r="R191" s="246"/>
      <c r="S191" s="196">
        <f>IF(Suggested="Yes",AA191,AG191)</f>
        <v>83.3</v>
      </c>
      <c r="T191" s="247" t="s">
        <v>140</v>
      </c>
      <c r="U191" s="5" t="str">
        <f>+Instructions!$B$3</f>
        <v>A</v>
      </c>
      <c r="V191" s="52"/>
      <c r="W191" s="56">
        <f>+Instructions!$C$22</f>
        <v>0</v>
      </c>
      <c r="X191" s="17">
        <f t="shared" si="209"/>
        <v>83.3</v>
      </c>
      <c r="Y191" s="52"/>
      <c r="Z191" s="6" t="s">
        <v>1306</v>
      </c>
      <c r="AA191" s="39">
        <v>83.3</v>
      </c>
      <c r="AB191" s="60">
        <f t="shared" si="210"/>
        <v>0</v>
      </c>
      <c r="AC191" s="17">
        <f t="shared" si="211"/>
        <v>83.3</v>
      </c>
      <c r="AD191" s="12">
        <f t="shared" si="212"/>
        <v>0</v>
      </c>
      <c r="AE191" s="122"/>
      <c r="AF191" s="130">
        <v>3</v>
      </c>
      <c r="AG191" s="53">
        <f t="shared" si="213"/>
        <v>83.3</v>
      </c>
      <c r="AH191" s="52"/>
      <c r="AJ191" s="17">
        <f t="shared" si="214"/>
        <v>83.3</v>
      </c>
      <c r="AK191" s="17">
        <f t="shared" si="215"/>
        <v>0</v>
      </c>
      <c r="AL191" s="17">
        <f t="shared" si="216"/>
        <v>0</v>
      </c>
      <c r="AM191" s="17" t="str">
        <f t="shared" si="217"/>
        <v/>
      </c>
      <c r="AO191" s="31" t="s">
        <v>153</v>
      </c>
    </row>
    <row r="192" spans="2:41" s="3" customFormat="1" ht="2.1" customHeight="1" x14ac:dyDescent="0.2">
      <c r="E192" s="181"/>
      <c r="F192" s="181"/>
      <c r="G192" s="181"/>
      <c r="H192" s="181"/>
      <c r="I192" s="181"/>
      <c r="J192" s="181"/>
      <c r="K192" s="181"/>
      <c r="L192" s="181"/>
      <c r="M192" s="181"/>
      <c r="N192" s="181"/>
      <c r="O192" s="181"/>
      <c r="P192" s="195"/>
      <c r="Q192" s="238"/>
      <c r="R192" s="241"/>
      <c r="S192" s="196"/>
      <c r="T192" s="241"/>
      <c r="U192" s="5"/>
      <c r="V192" s="52"/>
      <c r="W192" s="56"/>
      <c r="X192" s="15"/>
      <c r="Y192" s="52"/>
      <c r="Z192" s="39"/>
      <c r="AA192" s="39"/>
      <c r="AB192" s="55"/>
      <c r="AC192" s="17"/>
      <c r="AD192" s="15"/>
      <c r="AE192" s="65"/>
      <c r="AF192" s="125"/>
      <c r="AG192" s="39"/>
      <c r="AH192" s="52"/>
      <c r="AJ192" s="17"/>
      <c r="AK192" s="17"/>
      <c r="AL192" s="17"/>
      <c r="AM192" s="17"/>
      <c r="AO192" s="31" t="s">
        <v>153</v>
      </c>
    </row>
    <row r="193" spans="1:41" s="3" customFormat="1" ht="9.9499999999999993" customHeight="1" x14ac:dyDescent="0.2">
      <c r="B193" s="113" t="s">
        <v>89</v>
      </c>
      <c r="D193" s="40"/>
      <c r="E193" s="195" t="s">
        <v>667</v>
      </c>
      <c r="F193" s="195"/>
      <c r="G193" s="245" t="s">
        <v>513</v>
      </c>
      <c r="H193" s="245"/>
      <c r="I193" s="245"/>
      <c r="J193" s="245"/>
      <c r="K193" s="245"/>
      <c r="L193" s="245"/>
      <c r="M193" s="245" t="s">
        <v>31</v>
      </c>
      <c r="N193" s="245"/>
      <c r="O193" s="181"/>
      <c r="P193" s="195"/>
      <c r="Q193" s="238"/>
      <c r="R193" s="246" t="s">
        <v>145</v>
      </c>
      <c r="S193" s="196">
        <f>IF(Suggested="Yes",AA193,AG193)</f>
        <v>19.25</v>
      </c>
      <c r="T193" s="247" t="s">
        <v>139</v>
      </c>
      <c r="U193" s="5" t="str">
        <f>+Instructions!$B$3</f>
        <v>A</v>
      </c>
      <c r="V193" s="52"/>
      <c r="W193" s="56">
        <f>+Instructions!$C$22</f>
        <v>0</v>
      </c>
      <c r="X193" s="17">
        <f t="shared" ref="X193" si="218">ROUND($AA193*(1-W193)+0.004999,2)</f>
        <v>19.25</v>
      </c>
      <c r="Y193" s="52"/>
      <c r="Z193" s="6" t="s">
        <v>1306</v>
      </c>
      <c r="AA193" s="39">
        <v>19.25</v>
      </c>
      <c r="AB193" s="60">
        <f t="shared" ref="AB193" si="219">+W193</f>
        <v>0</v>
      </c>
      <c r="AC193" s="17">
        <f t="shared" ref="AC193" si="220">+X193</f>
        <v>19.25</v>
      </c>
      <c r="AD193" s="12">
        <f t="shared" ref="AD193" si="221">(AG193-AC193)/AG193</f>
        <v>0</v>
      </c>
      <c r="AE193" s="122"/>
      <c r="AF193" s="130">
        <v>3</v>
      </c>
      <c r="AG193" s="53">
        <f t="shared" ref="AG193" si="222">SUM(AJ193:AL193)+AE193</f>
        <v>19.25</v>
      </c>
      <c r="AH193" s="52"/>
      <c r="AJ193" s="17">
        <f t="shared" ref="AJ193" si="223">ROUND(AC193/(1-VLOOKUP(AF193,Group,2,FALSE)),2)</f>
        <v>19.25</v>
      </c>
      <c r="AK193" s="17">
        <f t="shared" ref="AK193" si="224">IF(VLOOKUP(AF193,Group,5,FALSE)="YES",VLOOKUP(ROUND(ROUND(AJ193,1)-AJ193,2),Round,2,FALSE)+VLOOKUP(AF193,Group,6,FALSE),0)</f>
        <v>0</v>
      </c>
      <c r="AL193" s="17">
        <f t="shared" ref="AL193" si="225">IF(VLOOKUP(AF193,Group,7,FALSE)="",0,ROUND(AJ193-0.04999,1)-AJ193+AM193)</f>
        <v>0</v>
      </c>
      <c r="AM193" s="17" t="str">
        <f t="shared" ref="AM193" si="226">IF(VLOOKUP(AF193,Group,7,FALSE)="","",VLOOKUP(AF193,Group,7,FALSE))</f>
        <v/>
      </c>
      <c r="AO193" s="31" t="s">
        <v>153</v>
      </c>
    </row>
    <row r="194" spans="1:41" s="3" customFormat="1" ht="1.5" customHeight="1" x14ac:dyDescent="0.2">
      <c r="P194" s="75"/>
      <c r="Q194" s="90"/>
      <c r="R194" s="6"/>
      <c r="S194" s="39"/>
      <c r="T194" s="6"/>
      <c r="U194" s="5"/>
      <c r="V194" s="52"/>
      <c r="W194" s="56"/>
      <c r="X194" s="15"/>
      <c r="Y194" s="52"/>
      <c r="Z194" s="39"/>
      <c r="AA194" s="39"/>
      <c r="AB194" s="55"/>
      <c r="AC194" s="17"/>
      <c r="AD194" s="15"/>
      <c r="AE194" s="65"/>
      <c r="AF194" s="125"/>
      <c r="AG194" s="39"/>
      <c r="AH194" s="52"/>
      <c r="AJ194" s="17"/>
      <c r="AK194" s="17"/>
      <c r="AL194" s="17"/>
      <c r="AM194" s="17"/>
      <c r="AO194" s="31" t="s">
        <v>153</v>
      </c>
    </row>
    <row r="195" spans="1:41" s="3" customFormat="1" ht="11.1" customHeight="1" x14ac:dyDescent="0.2">
      <c r="A195" s="3" t="s">
        <v>12</v>
      </c>
      <c r="C195" s="249" t="s">
        <v>13</v>
      </c>
      <c r="D195" s="181"/>
      <c r="E195" s="250"/>
      <c r="F195" s="250"/>
      <c r="G195" s="181"/>
      <c r="H195" s="181"/>
      <c r="I195" s="181"/>
      <c r="J195" s="181"/>
      <c r="K195" s="181"/>
      <c r="L195" s="181"/>
      <c r="M195" s="181" t="s">
        <v>31</v>
      </c>
      <c r="N195" s="181"/>
      <c r="O195" s="181"/>
      <c r="P195" s="181"/>
      <c r="Q195" s="251"/>
      <c r="R195" s="245"/>
      <c r="S195" s="196"/>
      <c r="T195" s="167"/>
      <c r="U195" s="168"/>
      <c r="V195" s="52"/>
      <c r="W195" s="56"/>
      <c r="X195" s="15"/>
      <c r="Y195" s="52"/>
      <c r="Z195" s="169"/>
      <c r="AB195" s="55"/>
      <c r="AC195" s="17"/>
      <c r="AD195" s="15"/>
      <c r="AE195" s="65"/>
      <c r="AG195" s="17"/>
      <c r="AH195" s="52"/>
      <c r="AJ195" s="6" t="s">
        <v>31</v>
      </c>
      <c r="AO195" s="31" t="s">
        <v>153</v>
      </c>
    </row>
    <row r="196" spans="1:41" s="3" customFormat="1" ht="9.75" customHeight="1" x14ac:dyDescent="0.2">
      <c r="C196" s="237" t="s">
        <v>1301</v>
      </c>
      <c r="D196" s="181"/>
      <c r="E196" s="181"/>
      <c r="F196" s="181"/>
      <c r="G196" s="181"/>
      <c r="H196" s="181"/>
      <c r="I196" s="181"/>
      <c r="J196" s="181"/>
      <c r="K196" s="181"/>
      <c r="L196" s="181"/>
      <c r="M196" s="181"/>
      <c r="N196" s="181"/>
      <c r="O196" s="181"/>
      <c r="P196" s="252"/>
      <c r="Q196" s="181"/>
      <c r="R196" s="232" t="s">
        <v>603</v>
      </c>
      <c r="S196" s="239" t="s">
        <v>1275</v>
      </c>
      <c r="T196" s="201"/>
      <c r="U196" s="5"/>
      <c r="V196" s="52"/>
      <c r="X196" s="70"/>
      <c r="Y196" s="52"/>
      <c r="AA196" s="39"/>
      <c r="AB196" s="17"/>
      <c r="AC196" s="15"/>
      <c r="AD196" s="15"/>
      <c r="AE196" s="15"/>
      <c r="AF196" s="15"/>
      <c r="AG196" s="65"/>
      <c r="AH196" s="52"/>
      <c r="AO196" s="31" t="s">
        <v>153</v>
      </c>
    </row>
    <row r="197" spans="1:41" s="3" customFormat="1" ht="3" customHeight="1" x14ac:dyDescent="0.2">
      <c r="P197" s="75"/>
      <c r="Q197" s="90"/>
      <c r="R197" s="6"/>
      <c r="S197" s="39"/>
      <c r="T197" s="6"/>
      <c r="U197" s="5"/>
      <c r="V197" s="52"/>
      <c r="W197" s="56"/>
      <c r="X197" s="15"/>
      <c r="Y197" s="52"/>
      <c r="Z197" s="39"/>
      <c r="AA197" s="39"/>
      <c r="AB197" s="55"/>
      <c r="AC197" s="17"/>
      <c r="AD197" s="15"/>
      <c r="AE197" s="65"/>
      <c r="AF197" s="125"/>
      <c r="AG197" s="39"/>
      <c r="AH197" s="52"/>
      <c r="AJ197" s="17"/>
      <c r="AK197" s="17"/>
      <c r="AL197" s="17"/>
      <c r="AM197" s="17"/>
      <c r="AO197" s="31" t="s">
        <v>153</v>
      </c>
    </row>
    <row r="198" spans="1:41" s="3" customFormat="1" ht="9.75" customHeight="1" x14ac:dyDescent="0.2">
      <c r="D198" s="181" t="s">
        <v>146</v>
      </c>
      <c r="E198" s="248" t="s">
        <v>1295</v>
      </c>
      <c r="K198" s="177"/>
      <c r="P198" s="75"/>
      <c r="Q198" s="90"/>
      <c r="R198" s="6"/>
      <c r="S198" s="39"/>
      <c r="T198" s="6"/>
      <c r="U198" s="5"/>
      <c r="V198" s="52"/>
      <c r="W198" s="56"/>
      <c r="X198" s="15"/>
      <c r="Y198" s="52"/>
      <c r="Z198" s="39"/>
      <c r="AA198" s="39"/>
      <c r="AB198" s="55"/>
      <c r="AC198" s="17"/>
      <c r="AD198" s="15"/>
      <c r="AE198" s="65"/>
      <c r="AF198" s="125"/>
      <c r="AG198" s="39"/>
      <c r="AH198" s="52"/>
      <c r="AJ198" s="17"/>
      <c r="AK198" s="17"/>
      <c r="AL198" s="17"/>
      <c r="AM198" s="17"/>
      <c r="AO198" s="31"/>
    </row>
    <row r="199" spans="1:41" s="3" customFormat="1" ht="9.75" customHeight="1" x14ac:dyDescent="0.2">
      <c r="D199" s="181"/>
      <c r="E199" s="248" t="s">
        <v>1296</v>
      </c>
      <c r="K199" s="177"/>
      <c r="P199" s="75"/>
      <c r="Q199" s="90"/>
      <c r="R199" s="6"/>
      <c r="S199" s="39"/>
      <c r="T199" s="6"/>
      <c r="U199" s="5"/>
      <c r="V199" s="52"/>
      <c r="W199" s="56"/>
      <c r="X199" s="15"/>
      <c r="Y199" s="52"/>
      <c r="Z199" s="39"/>
      <c r="AA199" s="39"/>
      <c r="AB199" s="55"/>
      <c r="AC199" s="17"/>
      <c r="AD199" s="15"/>
      <c r="AE199" s="65"/>
      <c r="AF199" s="125"/>
      <c r="AG199" s="39"/>
      <c r="AH199" s="52"/>
      <c r="AJ199" s="17"/>
      <c r="AK199" s="17"/>
      <c r="AL199" s="17"/>
      <c r="AM199" s="17"/>
      <c r="AO199" s="31"/>
    </row>
    <row r="200" spans="1:41" s="3" customFormat="1" ht="9.75" customHeight="1" x14ac:dyDescent="0.2">
      <c r="D200" s="181"/>
      <c r="E200" s="248" t="s">
        <v>1297</v>
      </c>
      <c r="K200" s="177"/>
      <c r="P200" s="75"/>
      <c r="Q200" s="90"/>
      <c r="R200" s="6"/>
      <c r="S200" s="39"/>
      <c r="T200" s="6"/>
      <c r="U200" s="5"/>
      <c r="V200" s="52"/>
      <c r="W200" s="56"/>
      <c r="X200" s="15"/>
      <c r="Y200" s="52"/>
      <c r="Z200" s="39"/>
      <c r="AA200" s="39"/>
      <c r="AB200" s="55"/>
      <c r="AC200" s="17"/>
      <c r="AD200" s="15"/>
      <c r="AE200" s="65"/>
      <c r="AF200" s="125"/>
      <c r="AG200" s="39"/>
      <c r="AH200" s="52"/>
      <c r="AJ200" s="17"/>
      <c r="AK200" s="17"/>
      <c r="AL200" s="17"/>
      <c r="AM200" s="17"/>
      <c r="AO200" s="31"/>
    </row>
    <row r="201" spans="1:41" s="3" customFormat="1" ht="9.75" customHeight="1" x14ac:dyDescent="0.2">
      <c r="D201" s="181"/>
      <c r="E201" s="248" t="s">
        <v>1298</v>
      </c>
      <c r="K201" s="177"/>
      <c r="P201" s="75"/>
      <c r="Q201" s="90"/>
      <c r="R201" s="6"/>
      <c r="S201" s="39"/>
      <c r="T201" s="6"/>
      <c r="U201" s="5"/>
      <c r="V201" s="52"/>
      <c r="W201" s="56"/>
      <c r="X201" s="15"/>
      <c r="Y201" s="52"/>
      <c r="Z201" s="39"/>
      <c r="AA201" s="39"/>
      <c r="AB201" s="55"/>
      <c r="AC201" s="17"/>
      <c r="AD201" s="15"/>
      <c r="AE201" s="65"/>
      <c r="AF201" s="125"/>
      <c r="AG201" s="39"/>
      <c r="AH201" s="52"/>
      <c r="AJ201" s="17"/>
      <c r="AK201" s="17"/>
      <c r="AL201" s="17"/>
      <c r="AM201" s="17"/>
      <c r="AO201" s="31"/>
    </row>
    <row r="202" spans="1:41" s="3" customFormat="1" ht="9.75" customHeight="1" x14ac:dyDescent="0.2">
      <c r="D202" s="181"/>
      <c r="E202" s="248" t="s">
        <v>1054</v>
      </c>
      <c r="K202" s="177"/>
      <c r="P202" s="75"/>
      <c r="Q202" s="90"/>
      <c r="R202" s="6"/>
      <c r="S202" s="39"/>
      <c r="T202" s="6"/>
      <c r="U202" s="5"/>
      <c r="V202" s="52"/>
      <c r="W202" s="56"/>
      <c r="X202" s="15"/>
      <c r="Y202" s="52"/>
      <c r="Z202" s="39"/>
      <c r="AA202" s="39"/>
      <c r="AB202" s="55"/>
      <c r="AC202" s="17"/>
      <c r="AD202" s="15"/>
      <c r="AE202" s="65"/>
      <c r="AF202" s="125"/>
      <c r="AG202" s="39"/>
      <c r="AH202" s="52"/>
      <c r="AJ202" s="17"/>
      <c r="AK202" s="17"/>
      <c r="AL202" s="17"/>
      <c r="AM202" s="17"/>
      <c r="AO202" s="31"/>
    </row>
    <row r="203" spans="1:41" s="3" customFormat="1" ht="9.75" customHeight="1" x14ac:dyDescent="0.2">
      <c r="D203" s="181"/>
      <c r="E203" s="248" t="s">
        <v>1055</v>
      </c>
      <c r="K203" s="177"/>
      <c r="P203" s="75"/>
      <c r="Q203" s="90"/>
      <c r="R203" s="6"/>
      <c r="S203" s="39"/>
      <c r="T203" s="6"/>
      <c r="U203" s="5"/>
      <c r="V203" s="52"/>
      <c r="W203" s="56"/>
      <c r="X203" s="15"/>
      <c r="Y203" s="52"/>
      <c r="Z203" s="39"/>
      <c r="AA203" s="39"/>
      <c r="AB203" s="55"/>
      <c r="AC203" s="17"/>
      <c r="AD203" s="15"/>
      <c r="AE203" s="65"/>
      <c r="AF203" s="125"/>
      <c r="AG203" s="39"/>
      <c r="AH203" s="52"/>
      <c r="AJ203" s="17"/>
      <c r="AK203" s="17"/>
      <c r="AL203" s="17"/>
      <c r="AM203" s="17"/>
      <c r="AO203" s="31"/>
    </row>
    <row r="204" spans="1:41" s="3" customFormat="1" ht="3.95" customHeight="1" x14ac:dyDescent="0.2">
      <c r="P204" s="75"/>
      <c r="Q204" s="90"/>
      <c r="R204" s="6"/>
      <c r="S204" s="39"/>
      <c r="T204" s="6"/>
      <c r="U204" s="5"/>
      <c r="V204" s="52"/>
      <c r="W204" s="56"/>
      <c r="X204" s="15"/>
      <c r="Y204" s="52"/>
      <c r="Z204" s="39"/>
      <c r="AA204" s="39"/>
      <c r="AB204" s="55"/>
      <c r="AC204" s="17"/>
      <c r="AD204" s="15"/>
      <c r="AE204" s="65"/>
      <c r="AF204" s="125"/>
      <c r="AG204" s="39"/>
      <c r="AH204" s="52"/>
      <c r="AJ204" s="17"/>
      <c r="AK204" s="17"/>
      <c r="AL204" s="17"/>
      <c r="AM204" s="17"/>
      <c r="AO204" s="31" t="s">
        <v>153</v>
      </c>
    </row>
    <row r="205" spans="1:41" s="3" customFormat="1" ht="9.9499999999999993" customHeight="1" x14ac:dyDescent="0.2">
      <c r="C205" s="74" t="s">
        <v>516</v>
      </c>
      <c r="L205" s="3" t="s">
        <v>31</v>
      </c>
      <c r="O205" s="3" t="s">
        <v>31</v>
      </c>
      <c r="P205" s="75"/>
      <c r="Q205" s="90"/>
      <c r="R205" s="80" t="s">
        <v>603</v>
      </c>
      <c r="S205" s="200" t="s">
        <v>694</v>
      </c>
      <c r="T205" s="201"/>
      <c r="U205" s="5"/>
      <c r="V205" s="52"/>
      <c r="W205" s="56"/>
      <c r="X205" s="15"/>
      <c r="Y205" s="52"/>
      <c r="Z205" s="39"/>
      <c r="AA205" s="39"/>
      <c r="AB205" s="55"/>
      <c r="AC205" s="17"/>
      <c r="AD205" s="15"/>
      <c r="AE205" s="65"/>
      <c r="AF205" s="125"/>
      <c r="AG205" s="39"/>
      <c r="AH205" s="52"/>
      <c r="AJ205" s="17"/>
      <c r="AK205" s="17"/>
      <c r="AL205" s="17"/>
      <c r="AM205" s="17"/>
      <c r="AO205" s="31"/>
    </row>
    <row r="206" spans="1:41" s="3" customFormat="1" ht="3" customHeight="1" x14ac:dyDescent="0.2">
      <c r="P206" s="75"/>
      <c r="Q206" s="90"/>
      <c r="R206" s="6"/>
      <c r="S206" s="39"/>
      <c r="T206" s="6"/>
      <c r="U206" s="5"/>
      <c r="V206" s="52"/>
      <c r="W206" s="56"/>
      <c r="X206" s="15"/>
      <c r="Y206" s="52"/>
      <c r="Z206" s="39"/>
      <c r="AA206" s="39"/>
      <c r="AB206" s="55"/>
      <c r="AC206" s="17"/>
      <c r="AD206" s="15"/>
      <c r="AE206" s="65"/>
      <c r="AF206" s="125"/>
      <c r="AG206" s="39"/>
      <c r="AH206" s="52"/>
      <c r="AJ206" s="17"/>
      <c r="AK206" s="17"/>
      <c r="AL206" s="17"/>
      <c r="AM206" s="17"/>
      <c r="AO206" s="31" t="s">
        <v>153</v>
      </c>
    </row>
    <row r="207" spans="1:41" s="3" customFormat="1" ht="9.9499999999999993" customHeight="1" x14ac:dyDescent="0.2">
      <c r="C207" s="35"/>
      <c r="D207" s="40" t="s">
        <v>91</v>
      </c>
      <c r="E207" s="142" t="s">
        <v>1164</v>
      </c>
      <c r="F207" s="142"/>
      <c r="G207" s="142"/>
      <c r="H207" s="142"/>
      <c r="I207" s="142"/>
      <c r="J207" s="142"/>
      <c r="K207" s="142"/>
      <c r="L207" s="142"/>
      <c r="M207" s="142"/>
      <c r="N207" s="142"/>
      <c r="P207" s="30"/>
      <c r="Q207" s="30"/>
      <c r="R207" s="30"/>
      <c r="S207" s="39"/>
      <c r="T207" s="30"/>
      <c r="U207" s="5"/>
      <c r="V207" s="52"/>
      <c r="W207" s="70"/>
      <c r="X207" s="70"/>
      <c r="Y207" s="52"/>
      <c r="Z207" s="39"/>
      <c r="AA207" s="39"/>
      <c r="AB207" s="55"/>
      <c r="AC207" s="17"/>
      <c r="AD207" s="15"/>
      <c r="AE207" s="65"/>
      <c r="AF207" s="125"/>
      <c r="AG207" s="17"/>
      <c r="AH207" s="52"/>
      <c r="AJ207" s="17"/>
      <c r="AK207" s="17"/>
      <c r="AL207" s="17"/>
      <c r="AM207" s="17"/>
      <c r="AO207" s="31"/>
    </row>
    <row r="208" spans="1:41" s="3" customFormat="1" ht="2.1" customHeight="1" x14ac:dyDescent="0.2">
      <c r="P208" s="75"/>
      <c r="Q208" s="90"/>
      <c r="R208" s="6"/>
      <c r="S208" s="39"/>
      <c r="T208" s="6"/>
      <c r="U208" s="5"/>
      <c r="V208" s="52"/>
      <c r="W208" s="56"/>
      <c r="X208" s="15"/>
      <c r="Y208" s="52"/>
      <c r="Z208" s="39"/>
      <c r="AA208" s="39"/>
      <c r="AB208" s="55"/>
      <c r="AC208" s="17"/>
      <c r="AD208" s="15"/>
      <c r="AE208" s="65"/>
      <c r="AF208" s="125"/>
      <c r="AG208" s="39"/>
      <c r="AH208" s="52"/>
      <c r="AJ208" s="17"/>
      <c r="AK208" s="17"/>
      <c r="AL208" s="17"/>
      <c r="AM208" s="17"/>
      <c r="AO208" s="31" t="s">
        <v>153</v>
      </c>
    </row>
    <row r="209" spans="2:41" s="3" customFormat="1" ht="9.9499999999999993" customHeight="1" x14ac:dyDescent="0.2">
      <c r="B209" s="113" t="s">
        <v>89</v>
      </c>
      <c r="D209" s="40"/>
      <c r="E209" s="75" t="s">
        <v>855</v>
      </c>
      <c r="F209" s="75"/>
      <c r="G209" s="30" t="s">
        <v>511</v>
      </c>
      <c r="H209" s="30"/>
      <c r="I209" s="30"/>
      <c r="J209" s="30"/>
      <c r="K209" s="30"/>
      <c r="L209" s="30"/>
      <c r="M209" s="30"/>
      <c r="N209" s="30"/>
      <c r="P209" s="75" t="s">
        <v>959</v>
      </c>
      <c r="Q209" s="90"/>
      <c r="R209" s="29" t="s">
        <v>145</v>
      </c>
      <c r="S209" s="39">
        <f>IF(Suggested="Yes",AA209,AG209)</f>
        <v>76.05</v>
      </c>
      <c r="T209" s="37" t="s">
        <v>140</v>
      </c>
      <c r="U209" s="5" t="str">
        <f>+Instructions!$B$3</f>
        <v>A</v>
      </c>
      <c r="V209" s="52"/>
      <c r="W209" s="56">
        <f>+Instructions!$C$22</f>
        <v>0</v>
      </c>
      <c r="X209" s="17">
        <f>ROUND($AA209*(1-W209)+0.004999,2)</f>
        <v>76.05</v>
      </c>
      <c r="Y209" s="52"/>
      <c r="Z209" s="6" t="s">
        <v>1307</v>
      </c>
      <c r="AA209" s="39">
        <v>76.05</v>
      </c>
      <c r="AB209" s="60">
        <f>+W209</f>
        <v>0</v>
      </c>
      <c r="AC209" s="17">
        <f>+X209</f>
        <v>76.05</v>
      </c>
      <c r="AD209" s="12">
        <f>(AG209-AC209)/AG209</f>
        <v>0</v>
      </c>
      <c r="AE209" s="122"/>
      <c r="AF209" s="130">
        <v>3</v>
      </c>
      <c r="AG209" s="53">
        <f>SUM(AJ209:AL209)+AE209</f>
        <v>76.05</v>
      </c>
      <c r="AH209" s="52"/>
      <c r="AJ209" s="17">
        <f>ROUND(AC209/(1-VLOOKUP(AF209,Group,2,FALSE)),2)</f>
        <v>76.05</v>
      </c>
      <c r="AK209" s="17">
        <f>IF(VLOOKUP(AF209,Group,5,FALSE)="YES",VLOOKUP(ROUND(ROUND(AJ209,1)-AJ209,2),Round,2,FALSE)+VLOOKUP(AF209,Group,6,FALSE),0)</f>
        <v>0</v>
      </c>
      <c r="AL209" s="17">
        <f>IF(VLOOKUP(AF209,Group,7,FALSE)="",0,ROUND(AJ209-0.04999,1)-AJ209+AM209)</f>
        <v>0</v>
      </c>
      <c r="AM209" s="17" t="str">
        <f>IF(VLOOKUP(AF209,Group,7,FALSE)="","",VLOOKUP(AF209,Group,7,FALSE))</f>
        <v/>
      </c>
      <c r="AO209" s="31" t="s">
        <v>153</v>
      </c>
    </row>
    <row r="210" spans="2:41" s="3" customFormat="1" ht="9.9499999999999993" customHeight="1" x14ac:dyDescent="0.2">
      <c r="B210" s="113" t="s">
        <v>89</v>
      </c>
      <c r="D210" s="40"/>
      <c r="E210" s="75" t="s">
        <v>855</v>
      </c>
      <c r="F210" s="75"/>
      <c r="G210" s="30" t="s">
        <v>510</v>
      </c>
      <c r="H210" s="30"/>
      <c r="I210" s="30"/>
      <c r="J210" s="30"/>
      <c r="K210" s="30"/>
      <c r="L210" s="30"/>
      <c r="M210" s="30"/>
      <c r="N210" s="30"/>
      <c r="P210" s="75" t="s">
        <v>959</v>
      </c>
      <c r="Q210" s="90"/>
      <c r="R210" s="29"/>
      <c r="S210" s="39">
        <f>IF(Suggested="Yes",AA210,AG210)</f>
        <v>76.05</v>
      </c>
      <c r="T210" s="37" t="s">
        <v>140</v>
      </c>
      <c r="U210" s="5" t="str">
        <f>+Instructions!$B$3</f>
        <v>A</v>
      </c>
      <c r="V210" s="52"/>
      <c r="W210" s="56">
        <f>+Instructions!$C$22</f>
        <v>0</v>
      </c>
      <c r="X210" s="17">
        <f>ROUND($AA210*(1-W210)+0.004999,2)</f>
        <v>76.05</v>
      </c>
      <c r="Y210" s="52"/>
      <c r="Z210" s="6" t="s">
        <v>1307</v>
      </c>
      <c r="AA210" s="39">
        <v>76.05</v>
      </c>
      <c r="AB210" s="60">
        <f>+W210</f>
        <v>0</v>
      </c>
      <c r="AC210" s="17">
        <f>+X210</f>
        <v>76.05</v>
      </c>
      <c r="AD210" s="12">
        <f>(AG210-AC210)/AG210</f>
        <v>0</v>
      </c>
      <c r="AE210" s="122"/>
      <c r="AF210" s="130">
        <v>3</v>
      </c>
      <c r="AG210" s="53">
        <f>SUM(AJ210:AL210)+AE210</f>
        <v>76.05</v>
      </c>
      <c r="AH210" s="52"/>
      <c r="AJ210" s="17">
        <f>ROUND(AC210/(1-VLOOKUP(AF210,Group,2,FALSE)),2)</f>
        <v>76.05</v>
      </c>
      <c r="AK210" s="17">
        <f>IF(VLOOKUP(AF210,Group,5,FALSE)="YES",VLOOKUP(ROUND(ROUND(AJ210,1)-AJ210,2),Round,2,FALSE)+VLOOKUP(AF210,Group,6,FALSE),0)</f>
        <v>0</v>
      </c>
      <c r="AL210" s="17">
        <f>IF(VLOOKUP(AF210,Group,7,FALSE)="",0,ROUND(AJ210-0.04999,1)-AJ210+AM210)</f>
        <v>0</v>
      </c>
      <c r="AM210" s="17" t="str">
        <f>IF(VLOOKUP(AF210,Group,7,FALSE)="","",VLOOKUP(AF210,Group,7,FALSE))</f>
        <v/>
      </c>
      <c r="AO210" s="31" t="s">
        <v>153</v>
      </c>
    </row>
    <row r="211" spans="2:41" s="3" customFormat="1" ht="2.1" customHeight="1" x14ac:dyDescent="0.2">
      <c r="P211" s="75"/>
      <c r="Q211" s="90"/>
      <c r="R211" s="6"/>
      <c r="S211" s="39"/>
      <c r="T211" s="6"/>
      <c r="U211" s="5"/>
      <c r="V211" s="52"/>
      <c r="W211" s="56"/>
      <c r="X211" s="15"/>
      <c r="Y211" s="52"/>
      <c r="Z211" s="39"/>
      <c r="AA211" s="39"/>
      <c r="AB211" s="55"/>
      <c r="AC211" s="17"/>
      <c r="AD211" s="15"/>
      <c r="AE211" s="65"/>
      <c r="AF211" s="125"/>
      <c r="AG211" s="39"/>
      <c r="AH211" s="52"/>
      <c r="AJ211" s="17"/>
      <c r="AK211" s="17"/>
      <c r="AL211" s="17"/>
      <c r="AM211" s="17"/>
      <c r="AO211" s="31" t="s">
        <v>153</v>
      </c>
    </row>
    <row r="212" spans="2:41" s="3" customFormat="1" ht="9.9499999999999993" customHeight="1" x14ac:dyDescent="0.2">
      <c r="B212" s="113" t="s">
        <v>89</v>
      </c>
      <c r="D212" s="40"/>
      <c r="E212" s="75" t="s">
        <v>509</v>
      </c>
      <c r="F212" s="75"/>
      <c r="G212" s="30" t="s">
        <v>512</v>
      </c>
      <c r="H212" s="30"/>
      <c r="I212" s="30"/>
      <c r="J212" s="198" t="s">
        <v>741</v>
      </c>
      <c r="K212" s="30"/>
      <c r="L212" s="30"/>
      <c r="M212" s="30"/>
      <c r="N212" s="30"/>
      <c r="P212" s="75"/>
      <c r="Q212" s="90"/>
      <c r="R212" s="29"/>
      <c r="S212" s="39">
        <f>IF(Suggested="Yes",AA212,AG212)</f>
        <v>7.4</v>
      </c>
      <c r="T212" s="37" t="s">
        <v>139</v>
      </c>
      <c r="U212" s="5" t="str">
        <f>+Instructions!$B$3</f>
        <v>A</v>
      </c>
      <c r="V212" s="52"/>
      <c r="W212" s="56">
        <f>+Instructions!$C$22</f>
        <v>0</v>
      </c>
      <c r="X212" s="17">
        <f>ROUND($AA212*(1-W212)+0.004999,2)</f>
        <v>7.4</v>
      </c>
      <c r="Y212" s="52"/>
      <c r="Z212" s="6" t="s">
        <v>1307</v>
      </c>
      <c r="AA212" s="39">
        <v>7.4</v>
      </c>
      <c r="AB212" s="60">
        <f>+W212</f>
        <v>0</v>
      </c>
      <c r="AC212" s="17">
        <f>+X212</f>
        <v>7.4</v>
      </c>
      <c r="AD212" s="12">
        <f>(AG212-AC212)/AG212</f>
        <v>0</v>
      </c>
      <c r="AE212" s="122"/>
      <c r="AF212" s="130">
        <v>3</v>
      </c>
      <c r="AG212" s="53">
        <f>SUM(AJ212:AL212)+AE212</f>
        <v>7.4</v>
      </c>
      <c r="AH212" s="52"/>
      <c r="AJ212" s="17">
        <f>ROUND(AC212/(1-VLOOKUP(AF212,Group,2,FALSE)),2)</f>
        <v>7.4</v>
      </c>
      <c r="AK212" s="17">
        <f>IF(VLOOKUP(AF212,Group,5,FALSE)="YES",VLOOKUP(ROUND(ROUND(AJ212,1)-AJ212,2),Round,2,FALSE)+VLOOKUP(AF212,Group,6,FALSE),0)</f>
        <v>0</v>
      </c>
      <c r="AL212" s="17">
        <f>IF(VLOOKUP(AF212,Group,7,FALSE)="",0,ROUND(AJ212-0.04999,1)-AJ212+AM212)</f>
        <v>0</v>
      </c>
      <c r="AM212" s="17" t="str">
        <f>IF(VLOOKUP(AF212,Group,7,FALSE)="","",VLOOKUP(AF212,Group,7,FALSE))</f>
        <v/>
      </c>
      <c r="AO212" s="31" t="s">
        <v>153</v>
      </c>
    </row>
    <row r="213" spans="2:41" s="3" customFormat="1" ht="2.1" customHeight="1" x14ac:dyDescent="0.2">
      <c r="P213" s="75"/>
      <c r="Q213" s="90"/>
      <c r="R213" s="6"/>
      <c r="S213" s="39"/>
      <c r="T213" s="6"/>
      <c r="U213" s="5"/>
      <c r="V213" s="52"/>
      <c r="W213" s="56"/>
      <c r="X213" s="15"/>
      <c r="Y213" s="52"/>
      <c r="Z213" s="39"/>
      <c r="AA213" s="39"/>
      <c r="AB213" s="55"/>
      <c r="AC213" s="17"/>
      <c r="AD213" s="15"/>
      <c r="AE213" s="65"/>
      <c r="AF213" s="125"/>
      <c r="AG213" s="39"/>
      <c r="AH213" s="52"/>
      <c r="AJ213" s="17"/>
      <c r="AK213" s="17"/>
      <c r="AL213" s="17"/>
      <c r="AM213" s="17"/>
      <c r="AO213" s="31" t="s">
        <v>153</v>
      </c>
    </row>
    <row r="214" spans="2:41" s="3" customFormat="1" ht="9.9499999999999993" customHeight="1" x14ac:dyDescent="0.2">
      <c r="B214" s="113" t="s">
        <v>89</v>
      </c>
      <c r="D214" s="40"/>
      <c r="E214" s="75" t="s">
        <v>866</v>
      </c>
      <c r="F214" s="75"/>
      <c r="G214" s="30" t="s">
        <v>859</v>
      </c>
      <c r="H214" s="30"/>
      <c r="I214" s="30"/>
      <c r="J214" s="30"/>
      <c r="K214" s="30"/>
      <c r="L214" s="30"/>
      <c r="M214" s="199" t="s">
        <v>698</v>
      </c>
      <c r="N214" s="30"/>
      <c r="P214" s="75" t="s">
        <v>856</v>
      </c>
      <c r="Q214" s="90"/>
      <c r="R214" s="29" t="s">
        <v>181</v>
      </c>
      <c r="S214" s="39">
        <f>IF(Suggested="Yes",AA214,AG214)</f>
        <v>67.75</v>
      </c>
      <c r="T214" s="37" t="s">
        <v>140</v>
      </c>
      <c r="U214" s="5" t="str">
        <f>+Instructions!$B$3</f>
        <v>A</v>
      </c>
      <c r="V214" s="52"/>
      <c r="W214" s="56">
        <f>+Instructions!$C$22</f>
        <v>0</v>
      </c>
      <c r="X214" s="17">
        <f>ROUND($AA214*(1-W214)+0.004999,2)</f>
        <v>67.75</v>
      </c>
      <c r="Y214" s="52"/>
      <c r="Z214" s="6" t="s">
        <v>1307</v>
      </c>
      <c r="AA214" s="39">
        <v>67.75</v>
      </c>
      <c r="AB214" s="60">
        <f t="shared" ref="AB214:AC218" si="227">+W214</f>
        <v>0</v>
      </c>
      <c r="AC214" s="17">
        <f t="shared" si="227"/>
        <v>67.75</v>
      </c>
      <c r="AD214" s="12">
        <f>(AG214-AC214)/AG214</f>
        <v>0</v>
      </c>
      <c r="AE214" s="122"/>
      <c r="AF214" s="130">
        <v>3</v>
      </c>
      <c r="AG214" s="53">
        <f>SUM(AJ214:AL214)+AE214</f>
        <v>67.75</v>
      </c>
      <c r="AH214" s="52"/>
      <c r="AJ214" s="17">
        <f>ROUND(AC214/(1-VLOOKUP(AF214,Group,2,FALSE)),2)</f>
        <v>67.75</v>
      </c>
      <c r="AK214" s="17">
        <f>IF(VLOOKUP(AF214,Group,5,FALSE)="YES",VLOOKUP(ROUND(ROUND(AJ214,1)-AJ214,2),Round,2,FALSE)+VLOOKUP(AF214,Group,6,FALSE),0)</f>
        <v>0</v>
      </c>
      <c r="AL214" s="17">
        <f>IF(VLOOKUP(AF214,Group,7,FALSE)="",0,ROUND(AJ214-0.04999,1)-AJ214+AM214)</f>
        <v>0</v>
      </c>
      <c r="AM214" s="17" t="str">
        <f>IF(VLOOKUP(AF214,Group,7,FALSE)="","",VLOOKUP(AF214,Group,7,FALSE))</f>
        <v/>
      </c>
      <c r="AO214" s="31" t="s">
        <v>153</v>
      </c>
    </row>
    <row r="215" spans="2:41" s="3" customFormat="1" ht="9.9499999999999993" customHeight="1" x14ac:dyDescent="0.2">
      <c r="B215" s="113" t="s">
        <v>89</v>
      </c>
      <c r="D215" s="40"/>
      <c r="E215" s="75" t="s">
        <v>737</v>
      </c>
      <c r="F215" s="75"/>
      <c r="G215" s="30" t="s">
        <v>592</v>
      </c>
      <c r="H215" s="30"/>
      <c r="I215" s="30"/>
      <c r="J215" s="30"/>
      <c r="K215" s="30"/>
      <c r="L215" s="177"/>
      <c r="M215" s="199" t="s">
        <v>698</v>
      </c>
      <c r="N215" s="30"/>
      <c r="P215" s="75" t="s">
        <v>347</v>
      </c>
      <c r="Q215" s="90"/>
      <c r="R215" s="29"/>
      <c r="S215" s="39">
        <f>IF(Suggested="Yes",AA215,AG215)</f>
        <v>79.7</v>
      </c>
      <c r="T215" s="37" t="s">
        <v>140</v>
      </c>
      <c r="U215" s="5" t="str">
        <f>+Instructions!$B$3</f>
        <v>A</v>
      </c>
      <c r="V215" s="52"/>
      <c r="W215" s="56">
        <f>+Instructions!$C$22</f>
        <v>0</v>
      </c>
      <c r="X215" s="17">
        <f>ROUND($AA215*(1-W215)+0.004999,2)</f>
        <v>79.7</v>
      </c>
      <c r="Y215" s="52"/>
      <c r="Z215" s="6" t="s">
        <v>1307</v>
      </c>
      <c r="AA215" s="39">
        <v>79.7</v>
      </c>
      <c r="AB215" s="60">
        <f t="shared" si="227"/>
        <v>0</v>
      </c>
      <c r="AC215" s="17">
        <f t="shared" si="227"/>
        <v>79.7</v>
      </c>
      <c r="AD215" s="12">
        <f>(AG215-AC215)/AG215</f>
        <v>0</v>
      </c>
      <c r="AE215" s="122"/>
      <c r="AF215" s="130">
        <v>3</v>
      </c>
      <c r="AG215" s="53">
        <f>SUM(AJ215:AL215)+AE215</f>
        <v>79.7</v>
      </c>
      <c r="AH215" s="52"/>
      <c r="AJ215" s="17">
        <f>ROUND(AC215/(1-VLOOKUP(AF215,Group,2,FALSE)),2)</f>
        <v>79.7</v>
      </c>
      <c r="AK215" s="17">
        <f>IF(VLOOKUP(AF215,Group,5,FALSE)="YES",VLOOKUP(ROUND(ROUND(AJ215,1)-AJ215,2),Round,2,FALSE)+VLOOKUP(AF215,Group,6,FALSE),0)</f>
        <v>0</v>
      </c>
      <c r="AL215" s="17">
        <f>IF(VLOOKUP(AF215,Group,7,FALSE)="",0,ROUND(AJ215-0.04999,1)-AJ215+AM215)</f>
        <v>0</v>
      </c>
      <c r="AM215" s="17" t="str">
        <f>IF(VLOOKUP(AF215,Group,7,FALSE)="","",VLOOKUP(AF215,Group,7,FALSE))</f>
        <v/>
      </c>
      <c r="AO215" s="31" t="s">
        <v>153</v>
      </c>
    </row>
    <row r="216" spans="2:41" s="3" customFormat="1" ht="9.9499999999999993" customHeight="1" x14ac:dyDescent="0.2">
      <c r="B216" s="113" t="s">
        <v>89</v>
      </c>
      <c r="D216" s="40"/>
      <c r="E216" s="75" t="s">
        <v>867</v>
      </c>
      <c r="F216" s="75"/>
      <c r="G216" s="30" t="s">
        <v>857</v>
      </c>
      <c r="H216" s="30"/>
      <c r="I216" s="30"/>
      <c r="J216" s="30"/>
      <c r="K216" s="30"/>
      <c r="L216" s="30"/>
      <c r="M216" s="199" t="s">
        <v>698</v>
      </c>
      <c r="N216" s="30"/>
      <c r="P216" s="75" t="s">
        <v>858</v>
      </c>
      <c r="Q216" s="90"/>
      <c r="R216" s="29" t="s">
        <v>227</v>
      </c>
      <c r="S216" s="39">
        <f>IF(Suggested="Yes",AA216,AG216)</f>
        <v>187.6</v>
      </c>
      <c r="T216" s="37" t="s">
        <v>140</v>
      </c>
      <c r="U216" s="5" t="str">
        <f>+Instructions!$B$3</f>
        <v>A</v>
      </c>
      <c r="V216" s="52"/>
      <c r="W216" s="56">
        <f>+Instructions!$C$22</f>
        <v>0</v>
      </c>
      <c r="X216" s="17">
        <f>ROUND($AA216*(1-W216)+0.004999,2)</f>
        <v>187.6</v>
      </c>
      <c r="Y216" s="52"/>
      <c r="Z216" s="6" t="s">
        <v>1307</v>
      </c>
      <c r="AA216" s="39">
        <v>187.6</v>
      </c>
      <c r="AB216" s="60">
        <f>+W216</f>
        <v>0</v>
      </c>
      <c r="AC216" s="17">
        <f>+X216</f>
        <v>187.6</v>
      </c>
      <c r="AD216" s="12">
        <f>(AG216-AC216)/AG216</f>
        <v>0</v>
      </c>
      <c r="AE216" s="122"/>
      <c r="AF216" s="130">
        <v>3</v>
      </c>
      <c r="AG216" s="53">
        <f>SUM(AJ216:AL216)+AE216</f>
        <v>187.6</v>
      </c>
      <c r="AH216" s="52"/>
      <c r="AJ216" s="17">
        <f>ROUND(AC216/(1-VLOOKUP(AF216,Group,2,FALSE)),2)</f>
        <v>187.6</v>
      </c>
      <c r="AK216" s="17">
        <f>IF(VLOOKUP(AF216,Group,5,FALSE)="YES",VLOOKUP(ROUND(ROUND(AJ216,1)-AJ216,2),Round,2,FALSE)+VLOOKUP(AF216,Group,6,FALSE),0)</f>
        <v>0</v>
      </c>
      <c r="AL216" s="17">
        <f>IF(VLOOKUP(AF216,Group,7,FALSE)="",0,ROUND(AJ216-0.04999,1)-AJ216+AM216)</f>
        <v>0</v>
      </c>
      <c r="AM216" s="17" t="str">
        <f>IF(VLOOKUP(AF216,Group,7,FALSE)="","",VLOOKUP(AF216,Group,7,FALSE))</f>
        <v/>
      </c>
      <c r="AO216" s="31" t="s">
        <v>153</v>
      </c>
    </row>
    <row r="217" spans="2:41" s="3" customFormat="1" ht="9.9499999999999993" customHeight="1" x14ac:dyDescent="0.2">
      <c r="B217" s="113" t="s">
        <v>89</v>
      </c>
      <c r="D217" s="40"/>
      <c r="E217" s="75" t="s">
        <v>1142</v>
      </c>
      <c r="F217" s="75"/>
      <c r="G217" s="30" t="s">
        <v>1143</v>
      </c>
      <c r="H217" s="30"/>
      <c r="I217" s="30"/>
      <c r="J217" s="30"/>
      <c r="K217" s="30"/>
      <c r="L217" s="30"/>
      <c r="M217" s="199" t="s">
        <v>698</v>
      </c>
      <c r="N217" s="30"/>
      <c r="P217" s="75" t="s">
        <v>920</v>
      </c>
      <c r="Q217" s="90"/>
      <c r="R217" s="29"/>
      <c r="S217" s="39">
        <f>IF(Suggested="Yes",AA217,AG217)</f>
        <v>80.650000000000006</v>
      </c>
      <c r="T217" s="37" t="s">
        <v>140</v>
      </c>
      <c r="U217" s="5" t="str">
        <f>+Instructions!$B$3</f>
        <v>A</v>
      </c>
      <c r="V217" s="52"/>
      <c r="W217" s="56">
        <f>+Instructions!$C$22</f>
        <v>0</v>
      </c>
      <c r="X217" s="17">
        <f t="shared" ref="X217" si="228">ROUND($AA217*(1-W217)+0.004999,2)</f>
        <v>80.650000000000006</v>
      </c>
      <c r="Y217" s="52"/>
      <c r="Z217" s="6" t="s">
        <v>1307</v>
      </c>
      <c r="AA217" s="39">
        <v>80.650000000000006</v>
      </c>
      <c r="AB217" s="60">
        <f t="shared" ref="AB217" si="229">+W217</f>
        <v>0</v>
      </c>
      <c r="AC217" s="17">
        <f t="shared" ref="AC217" si="230">+X217</f>
        <v>80.650000000000006</v>
      </c>
      <c r="AD217" s="12">
        <f t="shared" ref="AD217" si="231">(AG217-AC217)/AG217</f>
        <v>0</v>
      </c>
      <c r="AE217" s="122"/>
      <c r="AF217" s="130">
        <v>3</v>
      </c>
      <c r="AG217" s="53">
        <f t="shared" ref="AG217" si="232">SUM(AJ217:AL217)+AE217</f>
        <v>80.650000000000006</v>
      </c>
      <c r="AH217" s="52"/>
      <c r="AJ217" s="17">
        <f t="shared" ref="AJ217" si="233">ROUND(AC217/(1-VLOOKUP(AF217,Group,2,FALSE)),2)</f>
        <v>80.650000000000006</v>
      </c>
      <c r="AK217" s="17">
        <f t="shared" ref="AK217" si="234">IF(VLOOKUP(AF217,Group,5,FALSE)="YES",VLOOKUP(ROUND(ROUND(AJ217,1)-AJ217,2),Round,2,FALSE)+VLOOKUP(AF217,Group,6,FALSE),0)</f>
        <v>0</v>
      </c>
      <c r="AL217" s="17">
        <f t="shared" ref="AL217" si="235">IF(VLOOKUP(AF217,Group,7,FALSE)="",0,ROUND(AJ217-0.04999,1)-AJ217+AM217)</f>
        <v>0</v>
      </c>
      <c r="AM217" s="17" t="str">
        <f t="shared" ref="AM217" si="236">IF(VLOOKUP(AF217,Group,7,FALSE)="","",VLOOKUP(AF217,Group,7,FALSE))</f>
        <v/>
      </c>
      <c r="AO217" s="31" t="s">
        <v>153</v>
      </c>
    </row>
    <row r="218" spans="2:41" s="3" customFormat="1" ht="9.9499999999999993" customHeight="1" x14ac:dyDescent="0.2">
      <c r="B218" s="113" t="s">
        <v>89</v>
      </c>
      <c r="D218" s="40"/>
      <c r="E218" s="75" t="s">
        <v>1149</v>
      </c>
      <c r="F218" s="75"/>
      <c r="G218" s="30" t="s">
        <v>514</v>
      </c>
      <c r="H218" s="30"/>
      <c r="I218" s="30"/>
      <c r="J218" s="30"/>
      <c r="K218" s="30"/>
      <c r="L218" s="177"/>
      <c r="M218" s="199" t="s">
        <v>698</v>
      </c>
      <c r="N218" s="30"/>
      <c r="P218" s="75" t="s">
        <v>515</v>
      </c>
      <c r="Q218" s="90" t="s">
        <v>31</v>
      </c>
      <c r="R218" s="29" t="s">
        <v>181</v>
      </c>
      <c r="S218" s="39">
        <f>IF(Suggested="Yes",AA218,AG218)</f>
        <v>65.8</v>
      </c>
      <c r="T218" s="37" t="s">
        <v>140</v>
      </c>
      <c r="U218" s="5" t="str">
        <f>+Instructions!$B$3</f>
        <v>A</v>
      </c>
      <c r="V218" s="52"/>
      <c r="W218" s="56">
        <f>+Instructions!$C$22</f>
        <v>0</v>
      </c>
      <c r="X218" s="17">
        <f>ROUND($AA218*(1-W218)+0.004999,2)</f>
        <v>65.8</v>
      </c>
      <c r="Y218" s="52"/>
      <c r="Z218" s="6" t="s">
        <v>1307</v>
      </c>
      <c r="AA218" s="39">
        <v>65.8</v>
      </c>
      <c r="AB218" s="60">
        <f t="shared" si="227"/>
        <v>0</v>
      </c>
      <c r="AC218" s="17">
        <f t="shared" si="227"/>
        <v>65.8</v>
      </c>
      <c r="AD218" s="12">
        <f>(AG218-AC218)/AG218</f>
        <v>0</v>
      </c>
      <c r="AE218" s="122"/>
      <c r="AF218" s="130">
        <v>3</v>
      </c>
      <c r="AG218" s="53">
        <f>SUM(AJ218:AL218)+AE218</f>
        <v>65.8</v>
      </c>
      <c r="AH218" s="52"/>
      <c r="AJ218" s="17">
        <f>ROUND(AC218/(1-VLOOKUP(AF218,Group,2,FALSE)),2)</f>
        <v>65.8</v>
      </c>
      <c r="AK218" s="17">
        <f>IF(VLOOKUP(AF218,Group,5,FALSE)="YES",VLOOKUP(ROUND(ROUND(AJ218,1)-AJ218,2),Round,2,FALSE)+VLOOKUP(AF218,Group,6,FALSE),0)</f>
        <v>0</v>
      </c>
      <c r="AL218" s="17">
        <f>IF(VLOOKUP(AF218,Group,7,FALSE)="",0,ROUND(AJ218-0.04999,1)-AJ218+AM218)</f>
        <v>0</v>
      </c>
      <c r="AM218" s="17" t="str">
        <f>IF(VLOOKUP(AF218,Group,7,FALSE)="","",VLOOKUP(AF218,Group,7,FALSE))</f>
        <v/>
      </c>
      <c r="AO218" s="31" t="s">
        <v>153</v>
      </c>
    </row>
    <row r="219" spans="2:41" s="3" customFormat="1" ht="1.5" customHeight="1" x14ac:dyDescent="0.2">
      <c r="P219" s="75"/>
      <c r="Q219" s="90"/>
      <c r="R219" s="6"/>
      <c r="S219" s="39"/>
      <c r="T219" s="6"/>
      <c r="U219" s="5"/>
      <c r="V219" s="52"/>
      <c r="W219" s="56"/>
      <c r="X219" s="15"/>
      <c r="Y219" s="52"/>
      <c r="Z219" s="39"/>
      <c r="AA219" s="39"/>
      <c r="AB219" s="55"/>
      <c r="AC219" s="17"/>
      <c r="AD219" s="15"/>
      <c r="AE219" s="65"/>
      <c r="AF219" s="125"/>
      <c r="AG219" s="39"/>
      <c r="AH219" s="52"/>
      <c r="AJ219" s="17"/>
      <c r="AK219" s="17"/>
      <c r="AL219" s="17"/>
      <c r="AM219" s="17"/>
      <c r="AO219" s="31"/>
    </row>
    <row r="220" spans="2:41" s="3" customFormat="1" ht="9.9499999999999993" customHeight="1" x14ac:dyDescent="0.2">
      <c r="B220" s="113" t="s">
        <v>89</v>
      </c>
      <c r="D220" s="40"/>
      <c r="E220" s="75" t="s">
        <v>1144</v>
      </c>
      <c r="F220" s="75"/>
      <c r="G220" s="30" t="s">
        <v>1145</v>
      </c>
      <c r="H220" s="30"/>
      <c r="I220" s="30"/>
      <c r="J220" s="30"/>
      <c r="K220" s="30"/>
      <c r="L220" s="30"/>
      <c r="M220" s="30" t="s">
        <v>31</v>
      </c>
      <c r="N220" s="30"/>
      <c r="P220" s="75"/>
      <c r="Q220" s="90"/>
      <c r="R220" s="29" t="s">
        <v>1146</v>
      </c>
      <c r="S220" s="39">
        <f>IF(Suggested="Yes",AA220,AG220)</f>
        <v>32.15</v>
      </c>
      <c r="T220" s="37" t="s">
        <v>139</v>
      </c>
      <c r="U220" s="5" t="str">
        <f>+Instructions!$B$3</f>
        <v>A</v>
      </c>
      <c r="V220" s="52"/>
      <c r="W220" s="56">
        <f>+Instructions!$C$22</f>
        <v>0</v>
      </c>
      <c r="X220" s="17">
        <f t="shared" ref="X220" si="237">ROUND($AA220*(1-W220)+0.004999,2)</f>
        <v>32.15</v>
      </c>
      <c r="Y220" s="52"/>
      <c r="Z220" s="6" t="s">
        <v>1307</v>
      </c>
      <c r="AA220" s="39">
        <v>32.15</v>
      </c>
      <c r="AB220" s="60">
        <f t="shared" ref="AB220" si="238">+W220</f>
        <v>0</v>
      </c>
      <c r="AC220" s="17">
        <f t="shared" ref="AC220" si="239">+X220</f>
        <v>32.15</v>
      </c>
      <c r="AD220" s="12">
        <f t="shared" ref="AD220" si="240">(AG220-AC220)/AG220</f>
        <v>0</v>
      </c>
      <c r="AE220" s="122"/>
      <c r="AF220" s="130">
        <v>3</v>
      </c>
      <c r="AG220" s="53">
        <f t="shared" ref="AG220" si="241">SUM(AJ220:AL220)+AE220</f>
        <v>32.15</v>
      </c>
      <c r="AH220" s="52"/>
      <c r="AJ220" s="17">
        <f t="shared" ref="AJ220" si="242">ROUND(AC220/(1-VLOOKUP(AF220,Group,2,FALSE)),2)</f>
        <v>32.15</v>
      </c>
      <c r="AK220" s="17">
        <f t="shared" ref="AK220" si="243">IF(VLOOKUP(AF220,Group,5,FALSE)="YES",VLOOKUP(ROUND(ROUND(AJ220,1)-AJ220,2),Round,2,FALSE)+VLOOKUP(AF220,Group,6,FALSE),0)</f>
        <v>0</v>
      </c>
      <c r="AL220" s="17">
        <f t="shared" ref="AL220" si="244">IF(VLOOKUP(AF220,Group,7,FALSE)="",0,ROUND(AJ220-0.04999,1)-AJ220+AM220)</f>
        <v>0</v>
      </c>
      <c r="AM220" s="17" t="str">
        <f t="shared" ref="AM220" si="245">IF(VLOOKUP(AF220,Group,7,FALSE)="","",VLOOKUP(AF220,Group,7,FALSE))</f>
        <v/>
      </c>
      <c r="AO220" s="31" t="s">
        <v>153</v>
      </c>
    </row>
    <row r="221" spans="2:41" s="3" customFormat="1" ht="9.9499999999999993" customHeight="1" x14ac:dyDescent="0.2">
      <c r="B221" s="113" t="s">
        <v>89</v>
      </c>
      <c r="D221" s="40"/>
      <c r="E221" s="75" t="s">
        <v>667</v>
      </c>
      <c r="F221" s="75"/>
      <c r="G221" s="30" t="s">
        <v>513</v>
      </c>
      <c r="H221" s="30"/>
      <c r="I221" s="30"/>
      <c r="J221" s="30"/>
      <c r="K221" s="30"/>
      <c r="L221" s="30"/>
      <c r="M221" s="30"/>
      <c r="N221" s="30"/>
      <c r="P221" s="75"/>
      <c r="Q221" s="90"/>
      <c r="R221" s="29" t="s">
        <v>300</v>
      </c>
      <c r="S221" s="39">
        <f>IF(Suggested="Yes",AA221,AG221)</f>
        <v>19.25</v>
      </c>
      <c r="T221" s="37" t="s">
        <v>139</v>
      </c>
      <c r="U221" s="5" t="str">
        <f>+Instructions!$B$3</f>
        <v>A</v>
      </c>
      <c r="V221" s="52"/>
      <c r="W221" s="56">
        <f>+Instructions!$C$22</f>
        <v>0</v>
      </c>
      <c r="X221" s="17">
        <f>ROUND($AA221*(1-W221)+0.004999,2)</f>
        <v>19.25</v>
      </c>
      <c r="Y221" s="52"/>
      <c r="Z221" s="6" t="s">
        <v>1307</v>
      </c>
      <c r="AA221" s="39">
        <v>19.25</v>
      </c>
      <c r="AB221" s="60">
        <f>+W221</f>
        <v>0</v>
      </c>
      <c r="AC221" s="17">
        <f>+X221</f>
        <v>19.25</v>
      </c>
      <c r="AD221" s="12">
        <f>(AG221-AC221)/AG221</f>
        <v>0</v>
      </c>
      <c r="AE221" s="122"/>
      <c r="AF221" s="130">
        <v>3</v>
      </c>
      <c r="AG221" s="53">
        <f>SUM(AJ221:AL221)+AE221</f>
        <v>19.25</v>
      </c>
      <c r="AH221" s="52"/>
      <c r="AJ221" s="17">
        <f>ROUND(AC221/(1-VLOOKUP(AF221,Group,2,FALSE)),2)</f>
        <v>19.25</v>
      </c>
      <c r="AK221" s="17">
        <f>IF(VLOOKUP(AF221,Group,5,FALSE)="YES",VLOOKUP(ROUND(ROUND(AJ221,1)-AJ221,2),Round,2,FALSE)+VLOOKUP(AF221,Group,6,FALSE),0)</f>
        <v>0</v>
      </c>
      <c r="AL221" s="17">
        <f>IF(VLOOKUP(AF221,Group,7,FALSE)="",0,ROUND(AJ221-0.04999,1)-AJ221+AM221)</f>
        <v>0</v>
      </c>
      <c r="AM221" s="17" t="str">
        <f>IF(VLOOKUP(AF221,Group,7,FALSE)="","",VLOOKUP(AF221,Group,7,FALSE))</f>
        <v/>
      </c>
      <c r="AO221" s="31" t="s">
        <v>153</v>
      </c>
    </row>
    <row r="222" spans="2:41" s="3" customFormat="1" ht="1.5" customHeight="1" x14ac:dyDescent="0.2">
      <c r="P222" s="75"/>
      <c r="Q222" s="90"/>
      <c r="R222" s="6"/>
      <c r="S222" s="39"/>
      <c r="T222" s="6"/>
      <c r="U222" s="5"/>
      <c r="V222" s="52"/>
      <c r="W222" s="56"/>
      <c r="X222" s="15"/>
      <c r="Y222" s="52"/>
      <c r="Z222" s="39"/>
      <c r="AA222" s="39"/>
      <c r="AB222" s="55"/>
      <c r="AC222" s="17"/>
      <c r="AD222" s="15"/>
      <c r="AE222" s="65"/>
      <c r="AF222" s="125"/>
      <c r="AG222" s="39"/>
      <c r="AH222" s="52"/>
      <c r="AJ222" s="17"/>
      <c r="AK222" s="17"/>
      <c r="AL222" s="17"/>
      <c r="AM222" s="17"/>
      <c r="AO222" s="31" t="s">
        <v>153</v>
      </c>
    </row>
    <row r="223" spans="2:41" s="3" customFormat="1" ht="9.1999999999999993" customHeight="1" x14ac:dyDescent="0.2">
      <c r="D223" s="3" t="s">
        <v>146</v>
      </c>
      <c r="E223" s="177" t="s">
        <v>1253</v>
      </c>
      <c r="P223" s="75"/>
      <c r="Q223" s="90"/>
      <c r="R223" s="6"/>
      <c r="S223" s="39"/>
      <c r="T223" s="6"/>
      <c r="U223" s="5"/>
      <c r="V223" s="52"/>
      <c r="W223" s="56"/>
      <c r="X223" s="15"/>
      <c r="Y223" s="52"/>
      <c r="Z223" s="39"/>
      <c r="AA223" s="39"/>
      <c r="AB223" s="55"/>
      <c r="AC223" s="17"/>
      <c r="AD223" s="15"/>
      <c r="AE223" s="65"/>
      <c r="AF223" s="125"/>
      <c r="AG223" s="39"/>
      <c r="AH223" s="52"/>
      <c r="AJ223" s="17"/>
      <c r="AK223" s="17"/>
      <c r="AL223" s="17"/>
      <c r="AM223" s="17"/>
      <c r="AO223" s="31"/>
    </row>
    <row r="224" spans="2:41" s="3" customFormat="1" ht="9.1999999999999993" customHeight="1" x14ac:dyDescent="0.2">
      <c r="E224" s="177" t="s">
        <v>1254</v>
      </c>
      <c r="P224" s="75"/>
      <c r="Q224" s="90"/>
      <c r="R224" s="6"/>
      <c r="S224" s="39"/>
      <c r="T224" s="6"/>
      <c r="U224" s="5"/>
      <c r="V224" s="52"/>
      <c r="W224" s="56"/>
      <c r="X224" s="15"/>
      <c r="Y224" s="52"/>
      <c r="Z224" s="39"/>
      <c r="AA224" s="39"/>
      <c r="AB224" s="55"/>
      <c r="AC224" s="17"/>
      <c r="AD224" s="15"/>
      <c r="AE224" s="65"/>
      <c r="AF224" s="125"/>
      <c r="AG224" s="39"/>
      <c r="AH224" s="52"/>
      <c r="AJ224" s="17"/>
      <c r="AK224" s="17"/>
      <c r="AL224" s="17"/>
      <c r="AM224" s="17"/>
      <c r="AO224" s="31"/>
    </row>
    <row r="225" spans="2:41" s="3" customFormat="1" ht="9.1999999999999993" customHeight="1" x14ac:dyDescent="0.2">
      <c r="E225" s="177" t="s">
        <v>1255</v>
      </c>
      <c r="P225" s="75"/>
      <c r="Q225" s="90"/>
      <c r="R225" s="6"/>
      <c r="S225" s="39"/>
      <c r="T225" s="6"/>
      <c r="U225" s="5"/>
      <c r="V225" s="52"/>
      <c r="W225" s="56"/>
      <c r="X225" s="15"/>
      <c r="Y225" s="52"/>
      <c r="Z225" s="39"/>
      <c r="AA225" s="39"/>
      <c r="AB225" s="55"/>
      <c r="AC225" s="17"/>
      <c r="AD225" s="15"/>
      <c r="AE225" s="65"/>
      <c r="AF225" s="125"/>
      <c r="AG225" s="39"/>
      <c r="AH225" s="52"/>
      <c r="AJ225" s="17"/>
      <c r="AK225" s="17"/>
      <c r="AL225" s="17"/>
      <c r="AM225" s="17"/>
      <c r="AO225" s="31"/>
    </row>
    <row r="226" spans="2:41" s="3" customFormat="1" ht="9.1999999999999993" customHeight="1" x14ac:dyDescent="0.2">
      <c r="E226" s="177" t="s">
        <v>1256</v>
      </c>
      <c r="P226" s="75"/>
      <c r="Q226" s="90"/>
      <c r="R226" s="6"/>
      <c r="S226" s="39"/>
      <c r="T226" s="6"/>
      <c r="U226" s="5"/>
      <c r="V226" s="52"/>
      <c r="W226" s="56"/>
      <c r="X226" s="15"/>
      <c r="Y226" s="52"/>
      <c r="Z226" s="39"/>
      <c r="AA226" s="39"/>
      <c r="AB226" s="55"/>
      <c r="AC226" s="17"/>
      <c r="AD226" s="15"/>
      <c r="AE226" s="65"/>
      <c r="AF226" s="125"/>
      <c r="AG226" s="39"/>
      <c r="AH226" s="52"/>
      <c r="AJ226" s="17"/>
      <c r="AK226" s="17"/>
      <c r="AL226" s="17"/>
      <c r="AM226" s="17"/>
      <c r="AO226" s="31"/>
    </row>
    <row r="227" spans="2:41" s="3" customFormat="1" ht="9.1999999999999993" customHeight="1" x14ac:dyDescent="0.2">
      <c r="E227" s="177" t="s">
        <v>1027</v>
      </c>
      <c r="P227" s="75"/>
      <c r="Q227" s="90"/>
      <c r="R227" s="6"/>
      <c r="S227" s="39"/>
      <c r="T227" s="6"/>
      <c r="U227" s="5"/>
      <c r="V227" s="52"/>
      <c r="W227" s="56"/>
      <c r="X227" s="15"/>
      <c r="Y227" s="52"/>
      <c r="Z227" s="39"/>
      <c r="AA227" s="39"/>
      <c r="AB227" s="55"/>
      <c r="AC227" s="17"/>
      <c r="AD227" s="15"/>
      <c r="AE227" s="65"/>
      <c r="AF227" s="125"/>
      <c r="AG227" s="39"/>
      <c r="AH227" s="52"/>
      <c r="AJ227" s="17"/>
      <c r="AK227" s="17"/>
      <c r="AL227" s="17"/>
      <c r="AM227" s="17"/>
      <c r="AO227" s="31"/>
    </row>
    <row r="228" spans="2:41" s="3" customFormat="1" ht="9.1999999999999993" customHeight="1" x14ac:dyDescent="0.2">
      <c r="E228" s="177" t="s">
        <v>696</v>
      </c>
      <c r="K228" s="177" t="s">
        <v>1148</v>
      </c>
      <c r="P228" s="75"/>
      <c r="Q228" s="90"/>
      <c r="R228" s="6"/>
      <c r="S228" s="39"/>
      <c r="T228" s="6"/>
      <c r="U228" s="5"/>
      <c r="V228" s="52"/>
      <c r="W228" s="56"/>
      <c r="X228" s="15"/>
      <c r="Y228" s="52"/>
      <c r="Z228" s="39"/>
      <c r="AA228" s="39"/>
      <c r="AB228" s="55"/>
      <c r="AC228" s="17"/>
      <c r="AD228" s="15"/>
      <c r="AE228" s="65"/>
      <c r="AF228" s="125"/>
      <c r="AG228" s="39"/>
      <c r="AH228" s="52"/>
      <c r="AJ228" s="17"/>
      <c r="AK228" s="17"/>
      <c r="AL228" s="17"/>
      <c r="AM228" s="17"/>
      <c r="AO228" s="31"/>
    </row>
    <row r="229" spans="2:41" s="3" customFormat="1" ht="9.1999999999999993" customHeight="1" x14ac:dyDescent="0.2">
      <c r="E229" s="177" t="s">
        <v>1147</v>
      </c>
      <c r="J229" s="177"/>
      <c r="K229" s="177" t="s">
        <v>1165</v>
      </c>
      <c r="P229" s="75"/>
      <c r="Q229" s="90"/>
      <c r="R229" s="6"/>
      <c r="S229" s="39"/>
      <c r="T229" s="6"/>
      <c r="U229" s="5"/>
      <c r="V229" s="52"/>
      <c r="W229" s="56"/>
      <c r="X229" s="15"/>
      <c r="Y229" s="52"/>
      <c r="Z229" s="39"/>
      <c r="AA229" s="39"/>
      <c r="AB229" s="55"/>
      <c r="AC229" s="17"/>
      <c r="AD229" s="15"/>
      <c r="AE229" s="65"/>
      <c r="AF229" s="125"/>
      <c r="AG229" s="39"/>
      <c r="AH229" s="52"/>
      <c r="AJ229" s="17"/>
      <c r="AK229" s="17"/>
      <c r="AL229" s="17"/>
      <c r="AM229" s="17"/>
      <c r="AO229" s="31"/>
    </row>
    <row r="230" spans="2:41" s="3" customFormat="1" ht="9.1999999999999993" customHeight="1" x14ac:dyDescent="0.2">
      <c r="E230" s="177" t="s">
        <v>1150</v>
      </c>
      <c r="P230" s="75"/>
      <c r="Q230" s="90"/>
      <c r="R230" s="6"/>
      <c r="S230" s="39"/>
      <c r="T230" s="6"/>
      <c r="U230" s="5"/>
      <c r="V230" s="52"/>
      <c r="W230" s="56"/>
      <c r="X230" s="15"/>
      <c r="Y230" s="52"/>
      <c r="Z230" s="39"/>
      <c r="AA230" s="39"/>
      <c r="AB230" s="55"/>
      <c r="AC230" s="17"/>
      <c r="AD230" s="15"/>
      <c r="AE230" s="65"/>
      <c r="AF230" s="125"/>
      <c r="AG230" s="39"/>
      <c r="AH230" s="52"/>
      <c r="AJ230" s="17"/>
      <c r="AK230" s="17"/>
      <c r="AL230" s="17"/>
      <c r="AM230" s="17"/>
      <c r="AO230" s="31"/>
    </row>
    <row r="231" spans="2:41" s="3" customFormat="1" ht="3.95" customHeight="1" x14ac:dyDescent="0.2">
      <c r="P231" s="75"/>
      <c r="Q231" s="90"/>
      <c r="R231" s="6"/>
      <c r="S231" s="39"/>
      <c r="T231" s="6"/>
      <c r="U231" s="5"/>
      <c r="V231" s="52"/>
      <c r="W231" s="56"/>
      <c r="X231" s="15"/>
      <c r="Y231" s="52"/>
      <c r="Z231" s="39"/>
      <c r="AA231" s="39"/>
      <c r="AB231" s="55"/>
      <c r="AC231" s="17"/>
      <c r="AD231" s="15"/>
      <c r="AE231" s="65"/>
      <c r="AF231" s="125"/>
      <c r="AG231" s="39"/>
      <c r="AH231" s="52"/>
      <c r="AJ231" s="17"/>
      <c r="AK231" s="17"/>
      <c r="AL231" s="17"/>
      <c r="AM231" s="17"/>
      <c r="AO231" s="31" t="s">
        <v>153</v>
      </c>
    </row>
    <row r="232" spans="2:41" s="3" customFormat="1" ht="9.9499999999999993" customHeight="1" x14ac:dyDescent="0.2">
      <c r="C232" s="74" t="s">
        <v>645</v>
      </c>
      <c r="O232" s="3" t="s">
        <v>31</v>
      </c>
      <c r="P232" s="75"/>
      <c r="Q232" s="90"/>
      <c r="R232" s="80" t="s">
        <v>603</v>
      </c>
      <c r="S232" s="200" t="s">
        <v>649</v>
      </c>
      <c r="T232" s="201"/>
      <c r="U232" s="5"/>
      <c r="V232" s="52"/>
      <c r="W232" s="56"/>
      <c r="X232" s="15"/>
      <c r="Y232" s="52"/>
      <c r="Z232" s="39"/>
      <c r="AA232" s="39"/>
      <c r="AB232" s="55"/>
      <c r="AC232" s="17"/>
      <c r="AD232" s="15"/>
      <c r="AE232" s="65"/>
      <c r="AF232" s="125"/>
      <c r="AG232" s="39"/>
      <c r="AH232" s="52"/>
      <c r="AJ232" s="17"/>
      <c r="AK232" s="17"/>
      <c r="AL232" s="17"/>
      <c r="AM232" s="17"/>
      <c r="AO232" s="31"/>
    </row>
    <row r="233" spans="2:41" s="3" customFormat="1" ht="3" customHeight="1" x14ac:dyDescent="0.2">
      <c r="P233" s="75"/>
      <c r="Q233" s="90"/>
      <c r="R233" s="6"/>
      <c r="S233" s="39"/>
      <c r="T233" s="6"/>
      <c r="U233" s="5"/>
      <c r="V233" s="52"/>
      <c r="W233" s="56"/>
      <c r="X233" s="15"/>
      <c r="Y233" s="52"/>
      <c r="Z233" s="39"/>
      <c r="AA233" s="39"/>
      <c r="AB233" s="55"/>
      <c r="AC233" s="17"/>
      <c r="AD233" s="15"/>
      <c r="AE233" s="65"/>
      <c r="AF233" s="125"/>
      <c r="AG233" s="39"/>
      <c r="AH233" s="52"/>
      <c r="AJ233" s="17"/>
      <c r="AK233" s="17"/>
      <c r="AL233" s="17"/>
      <c r="AM233" s="17"/>
      <c r="AO233" s="31" t="s">
        <v>153</v>
      </c>
    </row>
    <row r="234" spans="2:41" s="3" customFormat="1" ht="9.9499999999999993" customHeight="1" x14ac:dyDescent="0.2">
      <c r="C234" s="35"/>
      <c r="D234" s="40" t="s">
        <v>91</v>
      </c>
      <c r="E234" s="142" t="s">
        <v>1166</v>
      </c>
      <c r="F234" s="142"/>
      <c r="G234" s="142"/>
      <c r="H234" s="142"/>
      <c r="I234" s="142"/>
      <c r="J234" s="142"/>
      <c r="K234" s="142"/>
      <c r="L234" s="142"/>
      <c r="M234" s="142"/>
      <c r="N234" s="142"/>
      <c r="P234" s="30"/>
      <c r="Q234" s="30"/>
      <c r="R234" s="30"/>
      <c r="S234" s="39"/>
      <c r="T234" s="30"/>
      <c r="U234" s="5"/>
      <c r="V234" s="52"/>
      <c r="W234" s="70"/>
      <c r="X234" s="70"/>
      <c r="Y234" s="52"/>
      <c r="Z234" s="39"/>
      <c r="AA234" s="39"/>
      <c r="AB234" s="55"/>
      <c r="AC234" s="17"/>
      <c r="AD234" s="15"/>
      <c r="AE234" s="65"/>
      <c r="AF234" s="125"/>
      <c r="AG234" s="17"/>
      <c r="AH234" s="52"/>
      <c r="AJ234" s="17"/>
      <c r="AK234" s="17"/>
      <c r="AL234" s="17"/>
      <c r="AM234" s="17"/>
      <c r="AO234" s="31"/>
    </row>
    <row r="235" spans="2:41" s="3" customFormat="1" ht="2.1" customHeight="1" x14ac:dyDescent="0.2">
      <c r="P235" s="75"/>
      <c r="Q235" s="90"/>
      <c r="R235" s="6"/>
      <c r="S235" s="39"/>
      <c r="T235" s="6"/>
      <c r="U235" s="5"/>
      <c r="V235" s="52"/>
      <c r="W235" s="56"/>
      <c r="X235" s="15"/>
      <c r="Y235" s="52"/>
      <c r="Z235" s="39"/>
      <c r="AA235" s="39"/>
      <c r="AB235" s="55"/>
      <c r="AC235" s="17"/>
      <c r="AD235" s="15"/>
      <c r="AE235" s="65"/>
      <c r="AF235" s="125"/>
      <c r="AG235" s="39"/>
      <c r="AH235" s="52"/>
      <c r="AJ235" s="17"/>
      <c r="AK235" s="17"/>
      <c r="AL235" s="17"/>
      <c r="AM235" s="17"/>
      <c r="AO235" s="31" t="s">
        <v>153</v>
      </c>
    </row>
    <row r="236" spans="2:41" s="3" customFormat="1" ht="9.9499999999999993" customHeight="1" x14ac:dyDescent="0.2">
      <c r="B236" s="113" t="s">
        <v>89</v>
      </c>
      <c r="D236" s="40"/>
      <c r="E236" s="75" t="s">
        <v>862</v>
      </c>
      <c r="F236" s="75"/>
      <c r="G236" s="30" t="s">
        <v>863</v>
      </c>
      <c r="H236" s="30"/>
      <c r="I236" s="30"/>
      <c r="J236" s="30"/>
      <c r="K236" s="30"/>
      <c r="L236" s="30"/>
      <c r="M236" s="30"/>
      <c r="N236" s="30"/>
      <c r="P236" s="75" t="s">
        <v>827</v>
      </c>
      <c r="Q236" s="90"/>
      <c r="R236" s="29"/>
      <c r="S236" s="39">
        <f t="shared" ref="S236:S242" si="246">IF(Suggested="Yes",AA236,AG236)</f>
        <v>76.849999999999994</v>
      </c>
      <c r="T236" s="37" t="s">
        <v>140</v>
      </c>
      <c r="U236" s="5" t="str">
        <f>+Instructions!$B$3</f>
        <v>A</v>
      </c>
      <c r="V236" s="52"/>
      <c r="W236" s="56">
        <f>+Instructions!$C$22</f>
        <v>0</v>
      </c>
      <c r="X236" s="17">
        <f t="shared" ref="X236:X242" si="247">ROUND($AA236*(1-W236)+0.004999,2)</f>
        <v>76.849999999999994</v>
      </c>
      <c r="Y236" s="52"/>
      <c r="Z236" s="6" t="s">
        <v>1307</v>
      </c>
      <c r="AA236" s="39">
        <v>76.849999999999994</v>
      </c>
      <c r="AB236" s="60">
        <f>+W236</f>
        <v>0</v>
      </c>
      <c r="AC236" s="17">
        <f>+X236</f>
        <v>76.849999999999994</v>
      </c>
      <c r="AD236" s="12">
        <f t="shared" ref="AD236:AD242" si="248">(AG236-AC236)/AG236</f>
        <v>0</v>
      </c>
      <c r="AE236" s="122"/>
      <c r="AF236" s="130">
        <v>3</v>
      </c>
      <c r="AG236" s="53">
        <f t="shared" ref="AG236:AG242" si="249">SUM(AJ236:AL236)+AE236</f>
        <v>76.849999999999994</v>
      </c>
      <c r="AH236" s="52"/>
      <c r="AJ236" s="17">
        <f t="shared" ref="AJ236:AJ242" si="250">ROUND(AC236/(1-VLOOKUP(AF236,Group,2,FALSE)),2)</f>
        <v>76.849999999999994</v>
      </c>
      <c r="AK236" s="17">
        <f t="shared" ref="AK236:AK242" si="251">IF(VLOOKUP(AF236,Group,5,FALSE)="YES",VLOOKUP(ROUND(ROUND(AJ236,1)-AJ236,2),Round,2,FALSE)+VLOOKUP(AF236,Group,6,FALSE),0)</f>
        <v>0</v>
      </c>
      <c r="AL236" s="17">
        <f t="shared" ref="AL236:AL242" si="252">IF(VLOOKUP(AF236,Group,7,FALSE)="",0,ROUND(AJ236-0.04999,1)-AJ236+AM236)</f>
        <v>0</v>
      </c>
      <c r="AM236" s="17" t="str">
        <f t="shared" ref="AM236:AM242" si="253">IF(VLOOKUP(AF236,Group,7,FALSE)="","",VLOOKUP(AF236,Group,7,FALSE))</f>
        <v/>
      </c>
      <c r="AO236" s="31" t="s">
        <v>153</v>
      </c>
    </row>
    <row r="237" spans="2:41" s="3" customFormat="1" ht="9.9499999999999993" customHeight="1" x14ac:dyDescent="0.2">
      <c r="B237" s="113" t="s">
        <v>89</v>
      </c>
      <c r="D237" s="40"/>
      <c r="E237" s="75" t="s">
        <v>862</v>
      </c>
      <c r="F237" s="75"/>
      <c r="G237" s="30" t="s">
        <v>864</v>
      </c>
      <c r="H237" s="30"/>
      <c r="I237" s="30"/>
      <c r="J237" s="30"/>
      <c r="K237" s="30"/>
      <c r="L237" s="30"/>
      <c r="M237" s="30"/>
      <c r="N237" s="30"/>
      <c r="P237" s="75" t="s">
        <v>827</v>
      </c>
      <c r="Q237" s="90"/>
      <c r="R237" s="29"/>
      <c r="S237" s="39">
        <f t="shared" si="246"/>
        <v>77.150000000000006</v>
      </c>
      <c r="T237" s="37" t="s">
        <v>140</v>
      </c>
      <c r="U237" s="5" t="str">
        <f>+Instructions!$B$3</f>
        <v>A</v>
      </c>
      <c r="V237" s="52"/>
      <c r="W237" s="56">
        <f>+Instructions!$C$22</f>
        <v>0</v>
      </c>
      <c r="X237" s="17">
        <f t="shared" si="247"/>
        <v>77.150000000000006</v>
      </c>
      <c r="Y237" s="52"/>
      <c r="Z237" s="6" t="s">
        <v>1307</v>
      </c>
      <c r="AA237" s="39">
        <v>77.150000000000006</v>
      </c>
      <c r="AB237" s="60">
        <f>+W237</f>
        <v>0</v>
      </c>
      <c r="AC237" s="17">
        <f>+X237</f>
        <v>77.150000000000006</v>
      </c>
      <c r="AD237" s="12">
        <f t="shared" si="248"/>
        <v>0</v>
      </c>
      <c r="AE237" s="122"/>
      <c r="AF237" s="130">
        <v>3</v>
      </c>
      <c r="AG237" s="53">
        <f t="shared" si="249"/>
        <v>77.150000000000006</v>
      </c>
      <c r="AH237" s="52"/>
      <c r="AJ237" s="17">
        <f t="shared" si="250"/>
        <v>77.150000000000006</v>
      </c>
      <c r="AK237" s="17">
        <f t="shared" si="251"/>
        <v>0</v>
      </c>
      <c r="AL237" s="17">
        <f t="shared" si="252"/>
        <v>0</v>
      </c>
      <c r="AM237" s="17" t="str">
        <f t="shared" si="253"/>
        <v/>
      </c>
      <c r="AO237" s="31" t="s">
        <v>153</v>
      </c>
    </row>
    <row r="238" spans="2:41" s="3" customFormat="1" ht="9.9499999999999993" customHeight="1" x14ac:dyDescent="0.2">
      <c r="B238" s="113" t="s">
        <v>89</v>
      </c>
      <c r="D238" s="40"/>
      <c r="E238" s="75" t="s">
        <v>647</v>
      </c>
      <c r="F238" s="75"/>
      <c r="G238" s="30" t="s">
        <v>648</v>
      </c>
      <c r="H238" s="30"/>
      <c r="I238" s="30"/>
      <c r="K238" s="30"/>
      <c r="L238" s="198"/>
      <c r="M238" s="198"/>
      <c r="N238" s="30"/>
      <c r="P238" s="75" t="s">
        <v>853</v>
      </c>
      <c r="Q238" s="90"/>
      <c r="R238" s="29"/>
      <c r="S238" s="39">
        <f t="shared" si="246"/>
        <v>80.45</v>
      </c>
      <c r="T238" s="37" t="s">
        <v>140</v>
      </c>
      <c r="U238" s="5" t="str">
        <f>+Instructions!$B$3</f>
        <v>A</v>
      </c>
      <c r="V238" s="52"/>
      <c r="W238" s="56">
        <f>+Instructions!$C$22</f>
        <v>0</v>
      </c>
      <c r="X238" s="17">
        <f t="shared" si="247"/>
        <v>80.45</v>
      </c>
      <c r="Y238" s="52"/>
      <c r="Z238" s="6" t="s">
        <v>1307</v>
      </c>
      <c r="AA238" s="39">
        <v>80.45</v>
      </c>
      <c r="AB238" s="60">
        <f t="shared" ref="AB238:AC242" si="254">+W238</f>
        <v>0</v>
      </c>
      <c r="AC238" s="17">
        <f t="shared" si="254"/>
        <v>80.45</v>
      </c>
      <c r="AD238" s="12">
        <f t="shared" si="248"/>
        <v>0</v>
      </c>
      <c r="AE238" s="122"/>
      <c r="AF238" s="130">
        <v>3</v>
      </c>
      <c r="AG238" s="53">
        <f t="shared" si="249"/>
        <v>80.45</v>
      </c>
      <c r="AH238" s="52"/>
      <c r="AJ238" s="17">
        <f t="shared" si="250"/>
        <v>80.45</v>
      </c>
      <c r="AK238" s="17">
        <f t="shared" si="251"/>
        <v>0</v>
      </c>
      <c r="AL238" s="17">
        <f t="shared" si="252"/>
        <v>0</v>
      </c>
      <c r="AM238" s="17" t="str">
        <f t="shared" si="253"/>
        <v/>
      </c>
      <c r="AO238" s="31" t="s">
        <v>153</v>
      </c>
    </row>
    <row r="239" spans="2:41" s="3" customFormat="1" ht="9.9499999999999993" customHeight="1" x14ac:dyDescent="0.2">
      <c r="B239" s="113" t="s">
        <v>89</v>
      </c>
      <c r="D239" s="40"/>
      <c r="E239" s="75" t="s">
        <v>647</v>
      </c>
      <c r="F239" s="75"/>
      <c r="G239" s="30" t="s">
        <v>861</v>
      </c>
      <c r="H239" s="30"/>
      <c r="I239" s="30"/>
      <c r="J239" s="30"/>
      <c r="K239" s="30"/>
      <c r="L239" s="30"/>
      <c r="M239" s="30"/>
      <c r="N239" s="30"/>
      <c r="P239" s="75" t="s">
        <v>853</v>
      </c>
      <c r="Q239" s="90"/>
      <c r="R239" s="29" t="s">
        <v>145</v>
      </c>
      <c r="S239" s="39">
        <f t="shared" si="246"/>
        <v>76.8</v>
      </c>
      <c r="T239" s="37" t="s">
        <v>140</v>
      </c>
      <c r="U239" s="5" t="str">
        <f>+Instructions!$B$3</f>
        <v>A</v>
      </c>
      <c r="V239" s="52"/>
      <c r="W239" s="56">
        <f>+Instructions!$C$22</f>
        <v>0</v>
      </c>
      <c r="X239" s="17">
        <f t="shared" si="247"/>
        <v>76.8</v>
      </c>
      <c r="Y239" s="52"/>
      <c r="Z239" s="6" t="s">
        <v>1307</v>
      </c>
      <c r="AA239" s="39">
        <v>76.8</v>
      </c>
      <c r="AB239" s="60">
        <f t="shared" si="254"/>
        <v>0</v>
      </c>
      <c r="AC239" s="17">
        <f t="shared" si="254"/>
        <v>76.8</v>
      </c>
      <c r="AD239" s="12">
        <f t="shared" si="248"/>
        <v>0</v>
      </c>
      <c r="AE239" s="122"/>
      <c r="AF239" s="130">
        <v>3</v>
      </c>
      <c r="AG239" s="53">
        <f t="shared" si="249"/>
        <v>76.8</v>
      </c>
      <c r="AH239" s="52"/>
      <c r="AJ239" s="17">
        <f t="shared" si="250"/>
        <v>76.8</v>
      </c>
      <c r="AK239" s="17">
        <f t="shared" si="251"/>
        <v>0</v>
      </c>
      <c r="AL239" s="17">
        <f t="shared" si="252"/>
        <v>0</v>
      </c>
      <c r="AM239" s="17" t="str">
        <f t="shared" si="253"/>
        <v/>
      </c>
      <c r="AO239" s="31" t="s">
        <v>153</v>
      </c>
    </row>
    <row r="240" spans="2:41" s="3" customFormat="1" ht="9.9499999999999993" customHeight="1" x14ac:dyDescent="0.2">
      <c r="B240" s="113" t="s">
        <v>89</v>
      </c>
      <c r="D240" s="40"/>
      <c r="E240" s="75" t="s">
        <v>647</v>
      </c>
      <c r="F240" s="75"/>
      <c r="G240" s="30" t="s">
        <v>650</v>
      </c>
      <c r="H240" s="30"/>
      <c r="I240" s="30"/>
      <c r="K240" s="30"/>
      <c r="L240" s="198"/>
      <c r="M240" s="198"/>
      <c r="N240" s="30"/>
      <c r="P240" s="75" t="s">
        <v>853</v>
      </c>
      <c r="Q240" s="90"/>
      <c r="R240" s="29"/>
      <c r="S240" s="39">
        <f t="shared" si="246"/>
        <v>75.7</v>
      </c>
      <c r="T240" s="37" t="s">
        <v>140</v>
      </c>
      <c r="U240" s="5" t="str">
        <f>+Instructions!$B$3</f>
        <v>A</v>
      </c>
      <c r="V240" s="52"/>
      <c r="W240" s="56">
        <f>+Instructions!$C$22</f>
        <v>0</v>
      </c>
      <c r="X240" s="17">
        <f t="shared" si="247"/>
        <v>75.7</v>
      </c>
      <c r="Y240" s="52"/>
      <c r="Z240" s="6" t="s">
        <v>1307</v>
      </c>
      <c r="AA240" s="39">
        <v>75.7</v>
      </c>
      <c r="AB240" s="60">
        <f t="shared" si="254"/>
        <v>0</v>
      </c>
      <c r="AC240" s="17">
        <f t="shared" si="254"/>
        <v>75.7</v>
      </c>
      <c r="AD240" s="12">
        <f t="shared" si="248"/>
        <v>0</v>
      </c>
      <c r="AE240" s="122"/>
      <c r="AF240" s="130">
        <v>3</v>
      </c>
      <c r="AG240" s="53">
        <f t="shared" si="249"/>
        <v>75.7</v>
      </c>
      <c r="AH240" s="52"/>
      <c r="AJ240" s="17">
        <f t="shared" si="250"/>
        <v>75.7</v>
      </c>
      <c r="AK240" s="17">
        <f t="shared" si="251"/>
        <v>0</v>
      </c>
      <c r="AL240" s="17">
        <f t="shared" si="252"/>
        <v>0</v>
      </c>
      <c r="AM240" s="17" t="str">
        <f t="shared" si="253"/>
        <v/>
      </c>
      <c r="AO240" s="31" t="s">
        <v>153</v>
      </c>
    </row>
    <row r="241" spans="2:41" s="3" customFormat="1" ht="9.9499999999999993" customHeight="1" x14ac:dyDescent="0.2">
      <c r="B241" s="113" t="s">
        <v>89</v>
      </c>
      <c r="D241" s="40"/>
      <c r="E241" s="75" t="s">
        <v>647</v>
      </c>
      <c r="F241" s="75"/>
      <c r="G241" s="30" t="s">
        <v>651</v>
      </c>
      <c r="H241" s="30"/>
      <c r="I241" s="30"/>
      <c r="K241" s="30"/>
      <c r="L241" s="198"/>
      <c r="M241" s="198"/>
      <c r="N241" s="30"/>
      <c r="P241" s="75" t="s">
        <v>853</v>
      </c>
      <c r="Q241" s="90"/>
      <c r="R241" s="29"/>
      <c r="S241" s="39">
        <f t="shared" si="246"/>
        <v>86.9</v>
      </c>
      <c r="T241" s="37" t="s">
        <v>140</v>
      </c>
      <c r="U241" s="5" t="str">
        <f>+Instructions!$B$3</f>
        <v>A</v>
      </c>
      <c r="V241" s="52"/>
      <c r="W241" s="56">
        <f>+Instructions!$C$22</f>
        <v>0</v>
      </c>
      <c r="X241" s="17">
        <f t="shared" si="247"/>
        <v>86.9</v>
      </c>
      <c r="Y241" s="52"/>
      <c r="Z241" s="6" t="s">
        <v>1307</v>
      </c>
      <c r="AA241" s="39">
        <v>86.9</v>
      </c>
      <c r="AB241" s="60">
        <f t="shared" si="254"/>
        <v>0</v>
      </c>
      <c r="AC241" s="17">
        <f t="shared" si="254"/>
        <v>86.9</v>
      </c>
      <c r="AD241" s="12">
        <f t="shared" si="248"/>
        <v>0</v>
      </c>
      <c r="AE241" s="122"/>
      <c r="AF241" s="130">
        <v>3</v>
      </c>
      <c r="AG241" s="53">
        <f t="shared" si="249"/>
        <v>86.9</v>
      </c>
      <c r="AH241" s="52"/>
      <c r="AJ241" s="17">
        <f t="shared" si="250"/>
        <v>86.9</v>
      </c>
      <c r="AK241" s="17">
        <f t="shared" si="251"/>
        <v>0</v>
      </c>
      <c r="AL241" s="17">
        <f t="shared" si="252"/>
        <v>0</v>
      </c>
      <c r="AM241" s="17" t="str">
        <f t="shared" si="253"/>
        <v/>
      </c>
      <c r="AO241" s="31" t="s">
        <v>153</v>
      </c>
    </row>
    <row r="242" spans="2:41" s="3" customFormat="1" ht="9.9499999999999993" customHeight="1" x14ac:dyDescent="0.2">
      <c r="B242" s="113" t="s">
        <v>89</v>
      </c>
      <c r="D242" s="40"/>
      <c r="E242" s="75" t="s">
        <v>647</v>
      </c>
      <c r="F242" s="75"/>
      <c r="G242" s="30" t="s">
        <v>652</v>
      </c>
      <c r="H242" s="30"/>
      <c r="I242" s="30"/>
      <c r="K242" s="30"/>
      <c r="L242" s="198"/>
      <c r="M242" s="198"/>
      <c r="N242" s="30"/>
      <c r="P242" s="75" t="s">
        <v>853</v>
      </c>
      <c r="Q242" s="90"/>
      <c r="R242" s="29" t="s">
        <v>145</v>
      </c>
      <c r="S242" s="39">
        <f t="shared" si="246"/>
        <v>75.3</v>
      </c>
      <c r="T242" s="37" t="s">
        <v>140</v>
      </c>
      <c r="U242" s="5" t="str">
        <f>+Instructions!$B$3</f>
        <v>A</v>
      </c>
      <c r="V242" s="52"/>
      <c r="W242" s="56">
        <f>+Instructions!$C$22</f>
        <v>0</v>
      </c>
      <c r="X242" s="17">
        <f t="shared" si="247"/>
        <v>75.3</v>
      </c>
      <c r="Y242" s="52"/>
      <c r="Z242" s="6" t="s">
        <v>1307</v>
      </c>
      <c r="AA242" s="39">
        <v>75.3</v>
      </c>
      <c r="AB242" s="60">
        <f t="shared" si="254"/>
        <v>0</v>
      </c>
      <c r="AC242" s="17">
        <f t="shared" si="254"/>
        <v>75.3</v>
      </c>
      <c r="AD242" s="12">
        <f t="shared" si="248"/>
        <v>0</v>
      </c>
      <c r="AE242" s="122"/>
      <c r="AF242" s="130">
        <v>3</v>
      </c>
      <c r="AG242" s="53">
        <f t="shared" si="249"/>
        <v>75.3</v>
      </c>
      <c r="AH242" s="52"/>
      <c r="AJ242" s="17">
        <f t="shared" si="250"/>
        <v>75.3</v>
      </c>
      <c r="AK242" s="17">
        <f t="shared" si="251"/>
        <v>0</v>
      </c>
      <c r="AL242" s="17">
        <f t="shared" si="252"/>
        <v>0</v>
      </c>
      <c r="AM242" s="17" t="str">
        <f t="shared" si="253"/>
        <v/>
      </c>
      <c r="AO242" s="31" t="s">
        <v>153</v>
      </c>
    </row>
    <row r="243" spans="2:41" s="3" customFormat="1" ht="1.5" customHeight="1" x14ac:dyDescent="0.2">
      <c r="P243" s="75"/>
      <c r="Q243" s="90"/>
      <c r="R243" s="6"/>
      <c r="S243" s="39"/>
      <c r="T243" s="6"/>
      <c r="U243" s="5"/>
      <c r="V243" s="52"/>
      <c r="W243" s="56"/>
      <c r="X243" s="15"/>
      <c r="Y243" s="52"/>
      <c r="Z243" s="39"/>
      <c r="AA243" s="39"/>
      <c r="AB243" s="55"/>
      <c r="AC243" s="17"/>
      <c r="AD243" s="15"/>
      <c r="AE243" s="65"/>
      <c r="AF243" s="125"/>
      <c r="AG243" s="39"/>
      <c r="AH243" s="52"/>
      <c r="AJ243" s="17"/>
      <c r="AK243" s="17"/>
      <c r="AL243" s="17"/>
      <c r="AM243" s="17"/>
      <c r="AO243" s="31" t="s">
        <v>153</v>
      </c>
    </row>
    <row r="244" spans="2:41" s="3" customFormat="1" ht="9.1999999999999993" customHeight="1" x14ac:dyDescent="0.2">
      <c r="D244" s="3" t="s">
        <v>146</v>
      </c>
      <c r="E244" s="177" t="s">
        <v>1167</v>
      </c>
      <c r="P244" s="75"/>
      <c r="Q244" s="90"/>
      <c r="R244" s="6"/>
      <c r="S244" s="39"/>
      <c r="T244" s="6"/>
      <c r="U244" s="5"/>
      <c r="V244" s="52"/>
      <c r="W244" s="56"/>
      <c r="X244" s="15"/>
      <c r="Y244" s="52"/>
      <c r="Z244" s="39"/>
      <c r="AA244" s="39"/>
      <c r="AB244" s="55"/>
      <c r="AC244" s="17"/>
      <c r="AD244" s="15"/>
      <c r="AE244" s="65"/>
      <c r="AF244" s="125"/>
      <c r="AG244" s="39"/>
      <c r="AH244" s="52"/>
      <c r="AJ244" s="17"/>
      <c r="AK244" s="17"/>
      <c r="AL244" s="17"/>
      <c r="AM244" s="17"/>
      <c r="AO244" s="31"/>
    </row>
    <row r="245" spans="2:41" s="3" customFormat="1" ht="9.1999999999999993" customHeight="1" x14ac:dyDescent="0.2">
      <c r="E245" s="177" t="s">
        <v>1168</v>
      </c>
      <c r="P245" s="75"/>
      <c r="Q245" s="90"/>
      <c r="R245" s="6"/>
      <c r="S245" s="39"/>
      <c r="T245" s="6"/>
      <c r="U245" s="5"/>
      <c r="V245" s="52"/>
      <c r="W245" s="56"/>
      <c r="X245" s="15"/>
      <c r="Y245" s="52"/>
      <c r="Z245" s="39"/>
      <c r="AA245" s="39"/>
      <c r="AB245" s="55"/>
      <c r="AC245" s="17"/>
      <c r="AD245" s="15"/>
      <c r="AE245" s="65"/>
      <c r="AF245" s="125"/>
      <c r="AG245" s="39"/>
      <c r="AH245" s="52"/>
      <c r="AJ245" s="17"/>
      <c r="AK245" s="17"/>
      <c r="AL245" s="17"/>
      <c r="AM245" s="17"/>
      <c r="AO245" s="31"/>
    </row>
    <row r="246" spans="2:41" s="3" customFormat="1" ht="9.1999999999999993" customHeight="1" x14ac:dyDescent="0.2">
      <c r="E246" s="177" t="s">
        <v>1028</v>
      </c>
      <c r="P246" s="75"/>
      <c r="Q246" s="90"/>
      <c r="R246" s="6"/>
      <c r="S246" s="39"/>
      <c r="T246" s="6"/>
      <c r="U246" s="5"/>
      <c r="V246" s="52"/>
      <c r="W246" s="56"/>
      <c r="X246" s="15"/>
      <c r="Y246" s="52"/>
      <c r="Z246" s="39"/>
      <c r="AA246" s="39"/>
      <c r="AB246" s="55"/>
      <c r="AC246" s="17"/>
      <c r="AD246" s="15"/>
      <c r="AE246" s="65"/>
      <c r="AF246" s="125"/>
      <c r="AG246" s="39"/>
      <c r="AH246" s="52"/>
      <c r="AJ246" s="17"/>
      <c r="AK246" s="17"/>
      <c r="AL246" s="17"/>
      <c r="AM246" s="17"/>
      <c r="AO246" s="31"/>
    </row>
    <row r="247" spans="2:41" s="3" customFormat="1" ht="9.1999999999999993" customHeight="1" x14ac:dyDescent="0.2">
      <c r="E247" s="177" t="s">
        <v>1029</v>
      </c>
      <c r="P247" s="75"/>
      <c r="Q247" s="90"/>
      <c r="R247" s="6"/>
      <c r="S247" s="39"/>
      <c r="T247" s="6"/>
      <c r="U247" s="5"/>
      <c r="V247" s="52"/>
      <c r="W247" s="56"/>
      <c r="X247" s="15"/>
      <c r="Y247" s="52"/>
      <c r="Z247" s="39"/>
      <c r="AA247" s="39"/>
      <c r="AB247" s="55"/>
      <c r="AC247" s="17"/>
      <c r="AD247" s="15"/>
      <c r="AE247" s="65"/>
      <c r="AF247" s="125"/>
      <c r="AG247" s="39"/>
      <c r="AH247" s="52"/>
      <c r="AJ247" s="17"/>
      <c r="AK247" s="17"/>
      <c r="AL247" s="17"/>
      <c r="AM247" s="17"/>
      <c r="AO247" s="31"/>
    </row>
    <row r="248" spans="2:41" s="3" customFormat="1" ht="9.1999999999999993" customHeight="1" x14ac:dyDescent="0.2">
      <c r="E248" s="177" t="s">
        <v>1151</v>
      </c>
      <c r="P248" s="75"/>
      <c r="Q248" s="90"/>
      <c r="R248" s="6"/>
      <c r="S248" s="39"/>
      <c r="T248" s="6"/>
      <c r="U248" s="5"/>
      <c r="V248" s="52"/>
      <c r="W248" s="56"/>
      <c r="X248" s="15"/>
      <c r="Y248" s="52"/>
      <c r="Z248" s="39"/>
      <c r="AA248" s="39"/>
      <c r="AB248" s="55"/>
      <c r="AC248" s="17"/>
      <c r="AD248" s="15"/>
      <c r="AE248" s="65"/>
      <c r="AF248" s="125"/>
      <c r="AG248" s="39"/>
      <c r="AH248" s="52"/>
      <c r="AJ248" s="17"/>
      <c r="AK248" s="17"/>
      <c r="AL248" s="17"/>
      <c r="AM248" s="17"/>
      <c r="AO248" s="31"/>
    </row>
    <row r="249" spans="2:41" s="3" customFormat="1" ht="3.95" customHeight="1" x14ac:dyDescent="0.2">
      <c r="P249" s="75"/>
      <c r="Q249" s="90"/>
      <c r="R249" s="6"/>
      <c r="S249" s="39"/>
      <c r="T249" s="6"/>
      <c r="U249" s="5"/>
      <c r="V249" s="52"/>
      <c r="W249" s="56"/>
      <c r="X249" s="15"/>
      <c r="Y249" s="52"/>
      <c r="Z249" s="39"/>
      <c r="AA249" s="39"/>
      <c r="AB249" s="55"/>
      <c r="AC249" s="17"/>
      <c r="AD249" s="15"/>
      <c r="AE249" s="65"/>
      <c r="AF249" s="125"/>
      <c r="AG249" s="39"/>
      <c r="AH249" s="52"/>
      <c r="AJ249" s="17"/>
      <c r="AK249" s="17"/>
      <c r="AL249" s="17"/>
      <c r="AM249" s="17"/>
      <c r="AO249" s="31" t="s">
        <v>153</v>
      </c>
    </row>
    <row r="250" spans="2:41" s="3" customFormat="1" ht="9.9499999999999993" customHeight="1" x14ac:dyDescent="0.2">
      <c r="C250" s="74" t="s">
        <v>670</v>
      </c>
      <c r="O250" s="3" t="s">
        <v>31</v>
      </c>
      <c r="P250" s="75"/>
      <c r="Q250" s="90"/>
      <c r="R250" s="80" t="s">
        <v>603</v>
      </c>
      <c r="S250" s="200" t="s">
        <v>664</v>
      </c>
      <c r="T250" s="201"/>
      <c r="U250" s="5"/>
      <c r="V250" s="52"/>
      <c r="W250" s="56"/>
      <c r="X250" s="15"/>
      <c r="Y250" s="52"/>
      <c r="Z250" s="39"/>
      <c r="AA250" s="39"/>
      <c r="AB250" s="55"/>
      <c r="AC250" s="17"/>
      <c r="AD250" s="15"/>
      <c r="AE250" s="65"/>
      <c r="AF250" s="125"/>
      <c r="AG250" s="39"/>
      <c r="AH250" s="52"/>
      <c r="AJ250" s="17"/>
      <c r="AK250" s="17"/>
      <c r="AL250" s="17"/>
      <c r="AM250" s="17"/>
      <c r="AO250" s="31"/>
    </row>
    <row r="251" spans="2:41" s="3" customFormat="1" ht="3" customHeight="1" x14ac:dyDescent="0.2">
      <c r="P251" s="75"/>
      <c r="Q251" s="90"/>
      <c r="R251" s="6"/>
      <c r="S251" s="39"/>
      <c r="T251" s="6"/>
      <c r="U251" s="5"/>
      <c r="V251" s="52"/>
      <c r="W251" s="56"/>
      <c r="X251" s="15"/>
      <c r="Y251" s="52"/>
      <c r="Z251" s="39"/>
      <c r="AA251" s="39"/>
      <c r="AB251" s="55"/>
      <c r="AC251" s="17"/>
      <c r="AD251" s="15"/>
      <c r="AE251" s="65"/>
      <c r="AF251" s="125"/>
      <c r="AG251" s="39"/>
      <c r="AH251" s="52"/>
      <c r="AJ251" s="17"/>
      <c r="AK251" s="17"/>
      <c r="AL251" s="17"/>
      <c r="AM251" s="17"/>
      <c r="AO251" s="31" t="s">
        <v>153</v>
      </c>
    </row>
    <row r="252" spans="2:41" s="3" customFormat="1" ht="9.9499999999999993" customHeight="1" x14ac:dyDescent="0.2">
      <c r="C252" s="35"/>
      <c r="D252" s="40" t="s">
        <v>91</v>
      </c>
      <c r="E252" s="142" t="s">
        <v>951</v>
      </c>
      <c r="F252" s="142" t="s">
        <v>948</v>
      </c>
      <c r="G252" s="142"/>
      <c r="H252" s="142"/>
      <c r="I252" s="142" t="s">
        <v>952</v>
      </c>
      <c r="J252" s="142"/>
      <c r="K252" s="142" t="s">
        <v>954</v>
      </c>
      <c r="L252" s="142"/>
      <c r="M252" s="142"/>
      <c r="N252" s="142"/>
      <c r="P252" s="30"/>
      <c r="Q252" s="30"/>
      <c r="R252" s="30"/>
      <c r="S252" s="39"/>
      <c r="T252" s="30"/>
      <c r="U252" s="5"/>
      <c r="V252" s="52"/>
      <c r="W252" s="70"/>
      <c r="X252" s="70"/>
      <c r="Y252" s="52"/>
      <c r="Z252" s="39"/>
      <c r="AA252" s="39"/>
      <c r="AB252" s="55"/>
      <c r="AC252" s="17"/>
      <c r="AD252" s="15"/>
      <c r="AE252" s="65"/>
      <c r="AF252" s="125"/>
      <c r="AG252" s="17"/>
      <c r="AH252" s="52"/>
      <c r="AJ252" s="17"/>
      <c r="AK252" s="17"/>
      <c r="AL252" s="17"/>
      <c r="AM252" s="17"/>
      <c r="AO252" s="31"/>
    </row>
    <row r="253" spans="2:41" s="3" customFormat="1" ht="9.9499999999999993" customHeight="1" x14ac:dyDescent="0.2">
      <c r="C253" s="35"/>
      <c r="D253" s="40"/>
      <c r="E253" s="142" t="s">
        <v>949</v>
      </c>
      <c r="F253" s="142" t="s">
        <v>950</v>
      </c>
      <c r="G253" s="142"/>
      <c r="H253" s="142"/>
      <c r="I253" s="142" t="s">
        <v>953</v>
      </c>
      <c r="J253" s="142"/>
      <c r="K253" s="142"/>
      <c r="L253" s="142"/>
      <c r="M253" s="142"/>
      <c r="N253" s="142"/>
      <c r="P253" s="30"/>
      <c r="Q253" s="30"/>
      <c r="R253" s="30"/>
      <c r="S253" s="39"/>
      <c r="T253" s="30"/>
      <c r="U253" s="5"/>
      <c r="V253" s="52"/>
      <c r="W253" s="70"/>
      <c r="X253" s="70"/>
      <c r="Y253" s="52"/>
      <c r="Z253" s="39"/>
      <c r="AA253" s="39"/>
      <c r="AB253" s="55"/>
      <c r="AC253" s="17"/>
      <c r="AD253" s="15"/>
      <c r="AE253" s="65"/>
      <c r="AF253" s="125"/>
      <c r="AG253" s="17"/>
      <c r="AH253" s="52"/>
      <c r="AJ253" s="17"/>
      <c r="AK253" s="17"/>
      <c r="AL253" s="17"/>
      <c r="AM253" s="17"/>
      <c r="AO253" s="31"/>
    </row>
    <row r="254" spans="2:41" s="3" customFormat="1" ht="2.1" customHeight="1" x14ac:dyDescent="0.2">
      <c r="P254" s="75"/>
      <c r="Q254" s="90"/>
      <c r="R254" s="6"/>
      <c r="S254" s="39"/>
      <c r="T254" s="6"/>
      <c r="U254" s="5"/>
      <c r="V254" s="52"/>
      <c r="W254" s="56"/>
      <c r="X254" s="15"/>
      <c r="Y254" s="52"/>
      <c r="Z254" s="39"/>
      <c r="AA254" s="39"/>
      <c r="AB254" s="55"/>
      <c r="AC254" s="17"/>
      <c r="AD254" s="15"/>
      <c r="AE254" s="65"/>
      <c r="AF254" s="125"/>
      <c r="AG254" s="39"/>
      <c r="AH254" s="52"/>
      <c r="AJ254" s="17"/>
      <c r="AK254" s="17"/>
      <c r="AL254" s="17"/>
      <c r="AM254" s="17"/>
      <c r="AO254" s="31" t="s">
        <v>153</v>
      </c>
    </row>
    <row r="255" spans="2:41" s="3" customFormat="1" ht="9.9499999999999993" customHeight="1" x14ac:dyDescent="0.2">
      <c r="B255" s="113" t="s">
        <v>89</v>
      </c>
      <c r="D255" s="40"/>
      <c r="E255" s="75" t="s">
        <v>668</v>
      </c>
      <c r="F255" s="75"/>
      <c r="G255" s="30" t="s">
        <v>665</v>
      </c>
      <c r="H255" s="30"/>
      <c r="I255" s="30"/>
      <c r="K255" s="30"/>
      <c r="L255" s="198"/>
      <c r="M255" s="198"/>
      <c r="N255" s="30"/>
      <c r="P255" s="75" t="s">
        <v>956</v>
      </c>
      <c r="Q255" s="90"/>
      <c r="R255" s="29"/>
      <c r="S255" s="39">
        <f>IF(Suggested="Yes",AA255,AG255)</f>
        <v>77.900000000000006</v>
      </c>
      <c r="T255" s="37" t="s">
        <v>140</v>
      </c>
      <c r="U255" s="5" t="str">
        <f>+Instructions!$B$3</f>
        <v>A</v>
      </c>
      <c r="V255" s="52"/>
      <c r="W255" s="56">
        <f>+Instructions!$C$22</f>
        <v>0</v>
      </c>
      <c r="X255" s="17">
        <f>ROUND($AA255*(1-W255)+0.004999,2)</f>
        <v>77.900000000000006</v>
      </c>
      <c r="Y255" s="52"/>
      <c r="Z255" s="6" t="s">
        <v>1307</v>
      </c>
      <c r="AA255" s="39">
        <v>77.900000000000006</v>
      </c>
      <c r="AB255" s="60">
        <f t="shared" ref="AB255:AC257" si="255">+W255</f>
        <v>0</v>
      </c>
      <c r="AC255" s="17">
        <f t="shared" si="255"/>
        <v>77.900000000000006</v>
      </c>
      <c r="AD255" s="12">
        <f>(AG255-AC255)/AG255</f>
        <v>0</v>
      </c>
      <c r="AE255" s="122"/>
      <c r="AF255" s="130">
        <v>3</v>
      </c>
      <c r="AG255" s="53">
        <f>SUM(AJ255:AL255)+AE255</f>
        <v>77.900000000000006</v>
      </c>
      <c r="AH255" s="52"/>
      <c r="AJ255" s="17">
        <f>ROUND(AC255/(1-VLOOKUP(AF255,Group,2,FALSE)),2)</f>
        <v>77.900000000000006</v>
      </c>
      <c r="AK255" s="17">
        <f>IF(VLOOKUP(AF255,Group,5,FALSE)="YES",VLOOKUP(ROUND(ROUND(AJ255,1)-AJ255,2),Round,2,FALSE)+VLOOKUP(AF255,Group,6,FALSE),0)</f>
        <v>0</v>
      </c>
      <c r="AL255" s="17">
        <f>IF(VLOOKUP(AF255,Group,7,FALSE)="",0,ROUND(AJ255-0.04999,1)-AJ255+AM255)</f>
        <v>0</v>
      </c>
      <c r="AM255" s="17" t="str">
        <f>IF(VLOOKUP(AF255,Group,7,FALSE)="","",VLOOKUP(AF255,Group,7,FALSE))</f>
        <v/>
      </c>
      <c r="AO255" s="31" t="s">
        <v>153</v>
      </c>
    </row>
    <row r="256" spans="2:41" s="3" customFormat="1" ht="9.9499999999999993" customHeight="1" x14ac:dyDescent="0.2">
      <c r="B256" s="113" t="s">
        <v>89</v>
      </c>
      <c r="D256" s="40"/>
      <c r="E256" s="75" t="s">
        <v>668</v>
      </c>
      <c r="F256" s="75"/>
      <c r="G256" s="30" t="s">
        <v>955</v>
      </c>
      <c r="H256" s="30"/>
      <c r="I256" s="30"/>
      <c r="J256" s="30"/>
      <c r="K256" s="30"/>
      <c r="L256" s="30"/>
      <c r="M256" s="30"/>
      <c r="N256" s="30"/>
      <c r="P256" s="75" t="s">
        <v>957</v>
      </c>
      <c r="Q256" s="90"/>
      <c r="R256" s="29"/>
      <c r="S256" s="39">
        <f>IF(Suggested="Yes",AA256,AG256)</f>
        <v>79.95</v>
      </c>
      <c r="T256" s="37" t="s">
        <v>140</v>
      </c>
      <c r="U256" s="5" t="str">
        <f>+Instructions!$B$3</f>
        <v>A</v>
      </c>
      <c r="V256" s="52"/>
      <c r="W256" s="56">
        <f>+Instructions!$C$22</f>
        <v>0</v>
      </c>
      <c r="X256" s="17">
        <f>ROUND($AA256*(1-W256)+0.004999,2)</f>
        <v>79.95</v>
      </c>
      <c r="Y256" s="52"/>
      <c r="Z256" s="6" t="s">
        <v>1307</v>
      </c>
      <c r="AA256" s="39">
        <v>79.95</v>
      </c>
      <c r="AB256" s="60">
        <f t="shared" si="255"/>
        <v>0</v>
      </c>
      <c r="AC256" s="17">
        <f t="shared" si="255"/>
        <v>79.95</v>
      </c>
      <c r="AD256" s="12">
        <f>(AG256-AC256)/AG256</f>
        <v>0</v>
      </c>
      <c r="AE256" s="122"/>
      <c r="AF256" s="130">
        <v>3</v>
      </c>
      <c r="AG256" s="53">
        <f>SUM(AJ256:AL256)+AE256</f>
        <v>79.95</v>
      </c>
      <c r="AH256" s="52"/>
      <c r="AJ256" s="17">
        <f>ROUND(AC256/(1-VLOOKUP(AF256,Group,2,FALSE)),2)</f>
        <v>79.95</v>
      </c>
      <c r="AK256" s="17">
        <f>IF(VLOOKUP(AF256,Group,5,FALSE)="YES",VLOOKUP(ROUND(ROUND(AJ256,1)-AJ256,2),Round,2,FALSE)+VLOOKUP(AF256,Group,6,FALSE),0)</f>
        <v>0</v>
      </c>
      <c r="AL256" s="17">
        <f>IF(VLOOKUP(AF256,Group,7,FALSE)="",0,ROUND(AJ256-0.04999,1)-AJ256+AM256)</f>
        <v>0</v>
      </c>
      <c r="AM256" s="17" t="str">
        <f>IF(VLOOKUP(AF256,Group,7,FALSE)="","",VLOOKUP(AF256,Group,7,FALSE))</f>
        <v/>
      </c>
      <c r="AO256" s="31" t="s">
        <v>153</v>
      </c>
    </row>
    <row r="257" spans="2:41" s="3" customFormat="1" ht="9.9499999999999993" customHeight="1" x14ac:dyDescent="0.2">
      <c r="B257" s="113" t="s">
        <v>89</v>
      </c>
      <c r="D257" s="40"/>
      <c r="E257" s="75" t="s">
        <v>668</v>
      </c>
      <c r="F257" s="75"/>
      <c r="G257" s="30" t="s">
        <v>666</v>
      </c>
      <c r="H257" s="30"/>
      <c r="I257" s="30"/>
      <c r="K257" s="30"/>
      <c r="L257" s="198"/>
      <c r="M257" s="198"/>
      <c r="N257" s="30"/>
      <c r="P257" s="75" t="s">
        <v>958</v>
      </c>
      <c r="Q257" s="90"/>
      <c r="R257" s="29"/>
      <c r="S257" s="39">
        <f>IF(Suggested="Yes",AA257,AG257)</f>
        <v>75.7</v>
      </c>
      <c r="T257" s="37" t="s">
        <v>140</v>
      </c>
      <c r="U257" s="5" t="str">
        <f>+Instructions!$B$3</f>
        <v>A</v>
      </c>
      <c r="V257" s="52"/>
      <c r="W257" s="56">
        <f>+Instructions!$C$22</f>
        <v>0</v>
      </c>
      <c r="X257" s="17">
        <f>ROUND($AA257*(1-W257)+0.004999,2)</f>
        <v>75.7</v>
      </c>
      <c r="Y257" s="52"/>
      <c r="Z257" s="6" t="s">
        <v>1307</v>
      </c>
      <c r="AA257" s="39">
        <v>75.7</v>
      </c>
      <c r="AB257" s="60">
        <f t="shared" si="255"/>
        <v>0</v>
      </c>
      <c r="AC257" s="17">
        <f t="shared" si="255"/>
        <v>75.7</v>
      </c>
      <c r="AD257" s="12">
        <f>(AG257-AC257)/AG257</f>
        <v>0</v>
      </c>
      <c r="AE257" s="122"/>
      <c r="AF257" s="130">
        <v>3</v>
      </c>
      <c r="AG257" s="53">
        <f>SUM(AJ257:AL257)+AE257</f>
        <v>75.7</v>
      </c>
      <c r="AH257" s="52"/>
      <c r="AJ257" s="17">
        <f>ROUND(AC257/(1-VLOOKUP(AF257,Group,2,FALSE)),2)</f>
        <v>75.7</v>
      </c>
      <c r="AK257" s="17">
        <f>IF(VLOOKUP(AF257,Group,5,FALSE)="YES",VLOOKUP(ROUND(ROUND(AJ257,1)-AJ257,2),Round,2,FALSE)+VLOOKUP(AF257,Group,6,FALSE),0)</f>
        <v>0</v>
      </c>
      <c r="AL257" s="17">
        <f>IF(VLOOKUP(AF257,Group,7,FALSE)="",0,ROUND(AJ257-0.04999,1)-AJ257+AM257)</f>
        <v>0</v>
      </c>
      <c r="AM257" s="17" t="str">
        <f>IF(VLOOKUP(AF257,Group,7,FALSE)="","",VLOOKUP(AF257,Group,7,FALSE))</f>
        <v/>
      </c>
      <c r="AO257" s="31" t="s">
        <v>153</v>
      </c>
    </row>
    <row r="258" spans="2:41" s="3" customFormat="1" ht="2.1" customHeight="1" x14ac:dyDescent="0.2">
      <c r="P258" s="75"/>
      <c r="Q258" s="90"/>
      <c r="R258" s="6"/>
      <c r="S258" s="39"/>
      <c r="T258" s="6"/>
      <c r="U258" s="5"/>
      <c r="V258" s="52"/>
      <c r="W258" s="56"/>
      <c r="X258" s="15"/>
      <c r="Y258" s="52"/>
      <c r="Z258" s="39"/>
      <c r="AA258" s="39"/>
      <c r="AB258" s="55"/>
      <c r="AC258" s="17"/>
      <c r="AD258" s="15"/>
      <c r="AE258" s="65"/>
      <c r="AF258" s="125"/>
      <c r="AG258" s="39"/>
      <c r="AH258" s="52"/>
      <c r="AJ258" s="17"/>
      <c r="AK258" s="17"/>
      <c r="AL258" s="17"/>
      <c r="AM258" s="17"/>
      <c r="AO258" s="31" t="s">
        <v>153</v>
      </c>
    </row>
    <row r="259" spans="2:41" s="3" customFormat="1" ht="9.9499999999999993" customHeight="1" x14ac:dyDescent="0.2">
      <c r="B259" s="113" t="s">
        <v>89</v>
      </c>
      <c r="D259" s="40"/>
      <c r="E259" s="75" t="s">
        <v>667</v>
      </c>
      <c r="F259" s="75"/>
      <c r="G259" s="30" t="s">
        <v>513</v>
      </c>
      <c r="H259" s="30"/>
      <c r="I259" s="30"/>
      <c r="J259" s="30"/>
      <c r="K259" s="30"/>
      <c r="L259" s="30"/>
      <c r="M259" s="30"/>
      <c r="N259" s="30"/>
      <c r="P259" s="75"/>
      <c r="Q259" s="90"/>
      <c r="R259" s="29" t="s">
        <v>145</v>
      </c>
      <c r="S259" s="39">
        <f>IF(Suggested="Yes",AA259,AG259)</f>
        <v>19.05</v>
      </c>
      <c r="T259" s="37" t="s">
        <v>139</v>
      </c>
      <c r="U259" s="5" t="str">
        <f>+Instructions!$B$3</f>
        <v>A</v>
      </c>
      <c r="V259" s="52"/>
      <c r="W259" s="56">
        <f>+Instructions!$C$22</f>
        <v>0</v>
      </c>
      <c r="X259" s="17">
        <f>ROUND($AA259*(1-W259)+0.004999,2)</f>
        <v>19.05</v>
      </c>
      <c r="Y259" s="52"/>
      <c r="Z259" s="6" t="s">
        <v>1307</v>
      </c>
      <c r="AA259" s="39">
        <v>19.05</v>
      </c>
      <c r="AB259" s="60">
        <f>+W259</f>
        <v>0</v>
      </c>
      <c r="AC259" s="17">
        <f>+X259</f>
        <v>19.05</v>
      </c>
      <c r="AD259" s="12">
        <f>(AG259-AC259)/AG259</f>
        <v>0</v>
      </c>
      <c r="AE259" s="122"/>
      <c r="AF259" s="130">
        <v>3</v>
      </c>
      <c r="AG259" s="53">
        <f>SUM(AJ259:AL259)+AE259</f>
        <v>19.05</v>
      </c>
      <c r="AH259" s="52"/>
      <c r="AJ259" s="17">
        <f>ROUND(AC259/(1-VLOOKUP(AF259,Group,2,FALSE)),2)</f>
        <v>19.05</v>
      </c>
      <c r="AK259" s="17">
        <f>IF(VLOOKUP(AF259,Group,5,FALSE)="YES",VLOOKUP(ROUND(ROUND(AJ259,1)-AJ259,2),Round,2,FALSE)+VLOOKUP(AF259,Group,6,FALSE),0)</f>
        <v>0</v>
      </c>
      <c r="AL259" s="17">
        <f>IF(VLOOKUP(AF259,Group,7,FALSE)="",0,ROUND(AJ259-0.04999,1)-AJ259+AM259)</f>
        <v>0</v>
      </c>
      <c r="AM259" s="17" t="str">
        <f>IF(VLOOKUP(AF259,Group,7,FALSE)="","",VLOOKUP(AF259,Group,7,FALSE))</f>
        <v/>
      </c>
      <c r="AO259" s="31" t="s">
        <v>153</v>
      </c>
    </row>
    <row r="260" spans="2:41" s="3" customFormat="1" ht="2.1" customHeight="1" x14ac:dyDescent="0.2">
      <c r="P260" s="75"/>
      <c r="Q260" s="90"/>
      <c r="R260" s="6"/>
      <c r="S260" s="39"/>
      <c r="T260" s="6"/>
      <c r="U260" s="5"/>
      <c r="V260" s="52"/>
      <c r="W260" s="56"/>
      <c r="X260" s="15"/>
      <c r="Y260" s="52"/>
      <c r="Z260" s="39"/>
      <c r="AA260" s="39"/>
      <c r="AB260" s="55"/>
      <c r="AC260" s="17"/>
      <c r="AD260" s="15"/>
      <c r="AE260" s="65"/>
      <c r="AF260" s="125"/>
      <c r="AG260" s="39"/>
      <c r="AH260" s="52"/>
      <c r="AJ260" s="17"/>
      <c r="AK260" s="17"/>
      <c r="AL260" s="17"/>
      <c r="AM260" s="17"/>
      <c r="AO260" s="31" t="s">
        <v>153</v>
      </c>
    </row>
    <row r="261" spans="2:41" s="3" customFormat="1" ht="9.1999999999999993" customHeight="1" x14ac:dyDescent="0.2">
      <c r="D261" s="3" t="s">
        <v>146</v>
      </c>
      <c r="E261" s="177" t="s">
        <v>1058</v>
      </c>
      <c r="P261" s="75"/>
      <c r="Q261" s="90"/>
      <c r="R261" s="6"/>
      <c r="S261" s="39"/>
      <c r="T261" s="6"/>
      <c r="U261" s="5"/>
      <c r="V261" s="52"/>
      <c r="W261" s="56"/>
      <c r="X261" s="15"/>
      <c r="Y261" s="52"/>
      <c r="Z261" s="39"/>
      <c r="AA261" s="39"/>
      <c r="AB261" s="55"/>
      <c r="AC261" s="17"/>
      <c r="AD261" s="15"/>
      <c r="AE261" s="65"/>
      <c r="AF261" s="125"/>
      <c r="AG261" s="39"/>
      <c r="AH261" s="52"/>
      <c r="AJ261" s="17"/>
      <c r="AK261" s="17"/>
      <c r="AL261" s="17"/>
      <c r="AM261" s="17"/>
      <c r="AO261" s="31"/>
    </row>
    <row r="262" spans="2:41" s="3" customFormat="1" ht="9.1999999999999993" customHeight="1" x14ac:dyDescent="0.2">
      <c r="E262" s="177" t="s">
        <v>1059</v>
      </c>
      <c r="P262" s="75"/>
      <c r="Q262" s="90"/>
      <c r="R262" s="6"/>
      <c r="S262" s="39"/>
      <c r="T262" s="6"/>
      <c r="U262" s="5"/>
      <c r="V262" s="52"/>
      <c r="W262" s="56"/>
      <c r="X262" s="15"/>
      <c r="Y262" s="52"/>
      <c r="Z262" s="39"/>
      <c r="AA262" s="39"/>
      <c r="AB262" s="55"/>
      <c r="AC262" s="17"/>
      <c r="AD262" s="15"/>
      <c r="AE262" s="65"/>
      <c r="AF262" s="125"/>
      <c r="AG262" s="39"/>
      <c r="AH262" s="52"/>
      <c r="AJ262" s="17"/>
      <c r="AK262" s="17"/>
      <c r="AL262" s="17"/>
      <c r="AM262" s="17"/>
      <c r="AO262" s="31"/>
    </row>
    <row r="263" spans="2:41" s="3" customFormat="1" ht="9.1999999999999993" customHeight="1" x14ac:dyDescent="0.2">
      <c r="E263" s="177" t="s">
        <v>1054</v>
      </c>
      <c r="K263" s="177"/>
      <c r="P263" s="75"/>
      <c r="Q263" s="90"/>
      <c r="R263" s="6"/>
      <c r="S263" s="39"/>
      <c r="T263" s="6"/>
      <c r="U263" s="5"/>
      <c r="V263" s="52"/>
      <c r="W263" s="56"/>
      <c r="X263" s="15"/>
      <c r="Y263" s="52"/>
      <c r="Z263" s="39"/>
      <c r="AA263" s="39"/>
      <c r="AB263" s="55"/>
      <c r="AC263" s="17"/>
      <c r="AD263" s="15"/>
      <c r="AE263" s="65"/>
      <c r="AF263" s="125"/>
      <c r="AG263" s="39"/>
      <c r="AH263" s="52"/>
      <c r="AJ263" s="17"/>
      <c r="AK263" s="17"/>
      <c r="AL263" s="17"/>
      <c r="AM263" s="17"/>
      <c r="AO263" s="31"/>
    </row>
    <row r="264" spans="2:41" s="3" customFormat="1" ht="9.1999999999999993" customHeight="1" x14ac:dyDescent="0.2">
      <c r="E264" s="177" t="s">
        <v>1055</v>
      </c>
      <c r="K264" s="177"/>
      <c r="P264" s="75"/>
      <c r="Q264" s="90"/>
      <c r="R264" s="6"/>
      <c r="S264" s="39"/>
      <c r="T264" s="6"/>
      <c r="U264" s="5"/>
      <c r="V264" s="52"/>
      <c r="W264" s="56"/>
      <c r="X264" s="15"/>
      <c r="Y264" s="52"/>
      <c r="Z264" s="39"/>
      <c r="AA264" s="39"/>
      <c r="AB264" s="55"/>
      <c r="AC264" s="17"/>
      <c r="AD264" s="15"/>
      <c r="AE264" s="65"/>
      <c r="AF264" s="125"/>
      <c r="AG264" s="39"/>
      <c r="AH264" s="52"/>
      <c r="AJ264" s="17"/>
      <c r="AK264" s="17"/>
      <c r="AL264" s="17"/>
      <c r="AM264" s="17"/>
      <c r="AO264" s="31"/>
    </row>
    <row r="265" spans="2:41" s="3" customFormat="1" ht="3.95" customHeight="1" x14ac:dyDescent="0.2">
      <c r="P265" s="75"/>
      <c r="Q265" s="90"/>
      <c r="R265" s="6"/>
      <c r="S265" s="39"/>
      <c r="T265" s="6"/>
      <c r="U265" s="5"/>
      <c r="V265" s="52"/>
      <c r="W265" s="56"/>
      <c r="X265" s="15"/>
      <c r="Y265" s="52"/>
      <c r="Z265" s="39"/>
      <c r="AA265" s="39"/>
      <c r="AB265" s="55"/>
      <c r="AC265" s="17"/>
      <c r="AD265" s="15"/>
      <c r="AE265" s="65"/>
      <c r="AF265" s="125"/>
      <c r="AG265" s="39"/>
      <c r="AH265" s="52"/>
      <c r="AJ265" s="17"/>
      <c r="AK265" s="17"/>
      <c r="AL265" s="17"/>
      <c r="AM265" s="17"/>
      <c r="AO265" s="31" t="s">
        <v>153</v>
      </c>
    </row>
    <row r="266" spans="2:41" s="3" customFormat="1" ht="15.75" customHeight="1" x14ac:dyDescent="0.2">
      <c r="C266" s="153"/>
      <c r="L266" s="154" t="s">
        <v>27</v>
      </c>
      <c r="P266" s="75"/>
      <c r="Q266" s="90" t="s">
        <v>31</v>
      </c>
      <c r="R266" s="6"/>
      <c r="S266" s="39"/>
      <c r="T266" s="6"/>
      <c r="U266" s="5"/>
      <c r="V266" s="52"/>
      <c r="W266" s="56"/>
      <c r="X266" s="15"/>
      <c r="Y266" s="52"/>
      <c r="Z266" s="39"/>
      <c r="AA266" s="39"/>
      <c r="AB266" s="55"/>
      <c r="AC266" s="17"/>
      <c r="AD266" s="15"/>
      <c r="AE266" s="65"/>
      <c r="AF266" s="125"/>
      <c r="AG266" s="39"/>
      <c r="AH266" s="52"/>
      <c r="AJ266" s="17"/>
      <c r="AK266" s="17"/>
      <c r="AL266" s="17"/>
      <c r="AM266" s="17"/>
      <c r="AO266" s="31"/>
    </row>
    <row r="267" spans="2:41" s="3" customFormat="1" ht="3.95" customHeight="1" x14ac:dyDescent="0.2">
      <c r="P267" s="75"/>
      <c r="Q267" s="90"/>
      <c r="R267" s="6"/>
      <c r="S267" s="39"/>
      <c r="T267" s="6"/>
      <c r="U267" s="5"/>
      <c r="V267" s="52"/>
      <c r="W267" s="56"/>
      <c r="X267" s="15"/>
      <c r="Y267" s="52"/>
      <c r="Z267" s="39"/>
      <c r="AA267" s="39"/>
      <c r="AB267" s="55"/>
      <c r="AC267" s="17"/>
      <c r="AD267" s="15"/>
      <c r="AE267" s="65"/>
      <c r="AF267" s="125"/>
      <c r="AG267" s="39"/>
      <c r="AH267" s="52"/>
      <c r="AJ267" s="17"/>
      <c r="AK267" s="17"/>
      <c r="AL267" s="17"/>
      <c r="AM267" s="17"/>
      <c r="AO267" s="31"/>
    </row>
    <row r="268" spans="2:41" s="3" customFormat="1" ht="14.1" customHeight="1" x14ac:dyDescent="0.2">
      <c r="E268" s="30"/>
      <c r="L268" s="6" t="s">
        <v>188</v>
      </c>
      <c r="P268" s="75"/>
      <c r="Q268" s="90"/>
      <c r="R268" s="6"/>
      <c r="S268" s="39"/>
      <c r="T268" s="6"/>
      <c r="U268" s="5"/>
      <c r="V268" s="52"/>
      <c r="W268" s="56"/>
      <c r="X268" s="15"/>
      <c r="Y268" s="52"/>
      <c r="Z268" s="39"/>
      <c r="AA268" s="39"/>
      <c r="AB268" s="55"/>
      <c r="AC268" s="17"/>
      <c r="AD268" s="15"/>
      <c r="AE268" s="65"/>
      <c r="AF268" s="125"/>
      <c r="AG268" s="39"/>
      <c r="AH268" s="52"/>
      <c r="AJ268" s="17"/>
      <c r="AK268" s="17"/>
      <c r="AL268" s="17"/>
      <c r="AM268" s="17"/>
      <c r="AO268" s="31"/>
    </row>
    <row r="269" spans="2:41" s="3" customFormat="1" ht="3.95" customHeight="1" x14ac:dyDescent="0.2">
      <c r="P269" s="75"/>
      <c r="Q269" s="90"/>
      <c r="R269" s="6"/>
      <c r="S269" s="39"/>
      <c r="T269" s="6"/>
      <c r="U269" s="5"/>
      <c r="V269" s="52"/>
      <c r="W269" s="56"/>
      <c r="X269" s="15"/>
      <c r="Y269" s="52"/>
      <c r="Z269" s="39"/>
      <c r="AA269" s="39"/>
      <c r="AB269" s="55"/>
      <c r="AC269" s="17"/>
      <c r="AD269" s="15"/>
      <c r="AE269" s="65"/>
      <c r="AF269" s="125"/>
      <c r="AG269" s="39"/>
      <c r="AH269" s="52"/>
      <c r="AJ269" s="17"/>
      <c r="AK269" s="17"/>
      <c r="AL269" s="17"/>
      <c r="AM269" s="17"/>
      <c r="AO269" s="31" t="s">
        <v>153</v>
      </c>
    </row>
    <row r="270" spans="2:41" s="3" customFormat="1" ht="9.9499999999999993" customHeight="1" x14ac:dyDescent="0.2">
      <c r="C270" s="74" t="s">
        <v>585</v>
      </c>
      <c r="P270" s="75"/>
      <c r="Q270" s="90"/>
      <c r="R270" s="80" t="s">
        <v>603</v>
      </c>
      <c r="S270" s="200" t="s">
        <v>604</v>
      </c>
      <c r="T270" s="201"/>
      <c r="U270" s="5"/>
      <c r="V270" s="52"/>
      <c r="W270" s="56"/>
      <c r="X270" s="15"/>
      <c r="Y270" s="52"/>
      <c r="Z270" s="39"/>
      <c r="AA270" s="39"/>
      <c r="AB270" s="55"/>
      <c r="AC270" s="17"/>
      <c r="AD270" s="15"/>
      <c r="AE270" s="65"/>
      <c r="AF270" s="125"/>
      <c r="AG270" s="39"/>
      <c r="AH270" s="52"/>
      <c r="AJ270" s="17"/>
      <c r="AK270" s="17"/>
      <c r="AL270" s="17"/>
      <c r="AM270" s="17"/>
      <c r="AO270" s="31"/>
    </row>
    <row r="271" spans="2:41" s="3" customFormat="1" ht="2.4500000000000002" customHeight="1" x14ac:dyDescent="0.2">
      <c r="P271" s="75"/>
      <c r="Q271" s="90"/>
      <c r="R271" s="6"/>
      <c r="S271" s="39"/>
      <c r="T271" s="6"/>
      <c r="U271" s="5"/>
      <c r="V271" s="52"/>
      <c r="W271" s="56"/>
      <c r="X271" s="15"/>
      <c r="Y271" s="52"/>
      <c r="Z271" s="39"/>
      <c r="AA271" s="39"/>
      <c r="AB271" s="55"/>
      <c r="AC271" s="17"/>
      <c r="AD271" s="15"/>
      <c r="AE271" s="65"/>
      <c r="AF271" s="125"/>
      <c r="AG271" s="39"/>
      <c r="AH271" s="52"/>
      <c r="AJ271" s="17"/>
      <c r="AK271" s="17"/>
      <c r="AL271" s="17"/>
      <c r="AM271" s="17"/>
      <c r="AO271" s="31" t="s">
        <v>153</v>
      </c>
    </row>
    <row r="272" spans="2:41" s="3" customFormat="1" ht="9.9499999999999993" customHeight="1" x14ac:dyDescent="0.2">
      <c r="C272" s="35"/>
      <c r="D272" s="40" t="s">
        <v>91</v>
      </c>
      <c r="E272" s="142" t="s">
        <v>211</v>
      </c>
      <c r="F272" s="142" t="s">
        <v>470</v>
      </c>
      <c r="H272" s="142"/>
      <c r="I272" s="142" t="s">
        <v>831</v>
      </c>
      <c r="J272" s="142"/>
      <c r="K272" s="142" t="s">
        <v>340</v>
      </c>
      <c r="L272" s="142"/>
      <c r="M272" s="142"/>
      <c r="N272" s="142"/>
      <c r="O272" s="30"/>
      <c r="P272" s="30"/>
      <c r="Q272" s="30"/>
      <c r="R272" s="30"/>
      <c r="S272" s="39"/>
      <c r="T272" s="30"/>
      <c r="U272" s="5"/>
      <c r="V272" s="52"/>
      <c r="W272" s="70"/>
      <c r="X272" s="70"/>
      <c r="Y272" s="52"/>
      <c r="Z272" s="39"/>
      <c r="AA272" s="39"/>
      <c r="AB272" s="55"/>
      <c r="AC272" s="17"/>
      <c r="AD272" s="15"/>
      <c r="AE272" s="65"/>
      <c r="AF272" s="125"/>
      <c r="AG272" s="17"/>
      <c r="AH272" s="52"/>
      <c r="AJ272" s="17"/>
      <c r="AK272" s="17"/>
      <c r="AL272" s="17"/>
      <c r="AM272" s="17"/>
      <c r="AO272" s="31"/>
    </row>
    <row r="273" spans="2:41" s="3" customFormat="1" ht="9.9499999999999993" customHeight="1" x14ac:dyDescent="0.2">
      <c r="C273" s="35"/>
      <c r="D273" s="40"/>
      <c r="E273" s="142" t="s">
        <v>829</v>
      </c>
      <c r="F273" s="142" t="s">
        <v>213</v>
      </c>
      <c r="H273" s="142"/>
      <c r="I273" s="142" t="s">
        <v>832</v>
      </c>
      <c r="J273" s="142"/>
      <c r="K273" s="142" t="s">
        <v>830</v>
      </c>
      <c r="L273" s="142"/>
      <c r="N273" s="142"/>
      <c r="O273" s="30"/>
      <c r="P273" s="30"/>
      <c r="Q273" s="30"/>
      <c r="R273" s="30"/>
      <c r="S273" s="39"/>
      <c r="T273" s="30"/>
      <c r="U273" s="5"/>
      <c r="V273" s="52"/>
      <c r="W273" s="70"/>
      <c r="X273" s="70"/>
      <c r="Y273" s="52"/>
      <c r="Z273" s="39"/>
      <c r="AA273" s="39"/>
      <c r="AB273" s="55"/>
      <c r="AC273" s="17"/>
      <c r="AD273" s="15"/>
      <c r="AE273" s="65"/>
      <c r="AF273" s="125"/>
      <c r="AG273" s="17"/>
      <c r="AH273" s="52"/>
      <c r="AJ273" s="17"/>
      <c r="AK273" s="17"/>
      <c r="AL273" s="17"/>
      <c r="AM273" s="17"/>
      <c r="AO273" s="31"/>
    </row>
    <row r="274" spans="2:41" s="3" customFormat="1" ht="9.9499999999999993" customHeight="1" x14ac:dyDescent="0.2">
      <c r="C274" s="35"/>
      <c r="D274" s="40"/>
      <c r="E274" s="142" t="s">
        <v>781</v>
      </c>
      <c r="F274" s="142" t="s">
        <v>214</v>
      </c>
      <c r="H274" s="142"/>
      <c r="I274" s="142" t="s">
        <v>833</v>
      </c>
      <c r="J274" s="142"/>
      <c r="K274" s="142" t="s">
        <v>215</v>
      </c>
      <c r="L274" s="142"/>
      <c r="M274" s="142"/>
      <c r="N274" s="142"/>
      <c r="O274" s="30"/>
      <c r="P274" s="30"/>
      <c r="Q274" s="30"/>
      <c r="R274" s="30"/>
      <c r="S274" s="39" t="s">
        <v>31</v>
      </c>
      <c r="T274" s="30"/>
      <c r="U274" s="5"/>
      <c r="V274" s="52"/>
      <c r="W274" s="70"/>
      <c r="X274" s="70"/>
      <c r="Y274" s="52"/>
      <c r="Z274" s="39"/>
      <c r="AA274" s="39"/>
      <c r="AB274" s="55"/>
      <c r="AC274" s="17"/>
      <c r="AD274" s="15"/>
      <c r="AE274" s="65"/>
      <c r="AF274" s="125"/>
      <c r="AG274" s="17"/>
      <c r="AH274" s="52"/>
      <c r="AJ274" s="17"/>
      <c r="AK274" s="17"/>
      <c r="AL274" s="17"/>
      <c r="AM274" s="17"/>
      <c r="AO274" s="31"/>
    </row>
    <row r="275" spans="2:41" s="3" customFormat="1" ht="9.9499999999999993" customHeight="1" x14ac:dyDescent="0.2">
      <c r="C275" s="35"/>
      <c r="D275" s="40"/>
      <c r="E275" s="142" t="s">
        <v>212</v>
      </c>
      <c r="F275" s="142" t="s">
        <v>794</v>
      </c>
      <c r="H275" s="142"/>
      <c r="I275" s="142" t="s">
        <v>834</v>
      </c>
      <c r="J275" s="142"/>
      <c r="K275" s="142" t="s">
        <v>341</v>
      </c>
      <c r="L275" s="142"/>
      <c r="M275" s="142"/>
      <c r="N275" s="142"/>
      <c r="O275" s="30"/>
      <c r="P275" s="30"/>
      <c r="Q275" s="30"/>
      <c r="R275" s="30"/>
      <c r="S275" s="39"/>
      <c r="T275" s="30"/>
      <c r="U275" s="5"/>
      <c r="V275" s="52"/>
      <c r="W275" s="70"/>
      <c r="X275" s="70"/>
      <c r="Y275" s="52"/>
      <c r="Z275" s="39"/>
      <c r="AA275" s="39"/>
      <c r="AB275" s="55"/>
      <c r="AC275" s="17"/>
      <c r="AD275" s="15"/>
      <c r="AE275" s="65"/>
      <c r="AF275" s="125"/>
      <c r="AG275" s="17"/>
      <c r="AH275" s="52"/>
      <c r="AJ275" s="17"/>
      <c r="AK275" s="17"/>
      <c r="AL275" s="17"/>
      <c r="AM275" s="17"/>
      <c r="AO275" s="31"/>
    </row>
    <row r="276" spans="2:41" s="3" customFormat="1" ht="1.5" customHeight="1" x14ac:dyDescent="0.2">
      <c r="P276" s="75"/>
      <c r="Q276" s="90"/>
      <c r="R276" s="6"/>
      <c r="S276" s="39"/>
      <c r="T276" s="6"/>
      <c r="U276" s="5"/>
      <c r="V276" s="52"/>
      <c r="W276" s="56"/>
      <c r="X276" s="15"/>
      <c r="Y276" s="52"/>
      <c r="Z276" s="39"/>
      <c r="AA276" s="39"/>
      <c r="AB276" s="55"/>
      <c r="AC276" s="17"/>
      <c r="AD276" s="15"/>
      <c r="AE276" s="65"/>
      <c r="AF276" s="125"/>
      <c r="AG276" s="39"/>
      <c r="AH276" s="52"/>
      <c r="AJ276" s="17"/>
      <c r="AK276" s="17"/>
      <c r="AL276" s="17"/>
      <c r="AM276" s="17"/>
      <c r="AO276" s="31" t="s">
        <v>153</v>
      </c>
    </row>
    <row r="277" spans="2:41" s="3" customFormat="1" ht="9.9499999999999993" customHeight="1" x14ac:dyDescent="0.2">
      <c r="B277" s="114" t="s">
        <v>149</v>
      </c>
      <c r="D277" s="40"/>
      <c r="E277" s="75" t="s">
        <v>460</v>
      </c>
      <c r="F277" s="75"/>
      <c r="G277" s="30" t="s">
        <v>141</v>
      </c>
      <c r="H277" s="30"/>
      <c r="I277" s="30"/>
      <c r="J277" s="30"/>
      <c r="K277" s="30"/>
      <c r="L277" s="30"/>
      <c r="M277" s="30" t="s">
        <v>15</v>
      </c>
      <c r="N277" s="30"/>
      <c r="P277" s="75" t="s">
        <v>748</v>
      </c>
      <c r="Q277" s="90"/>
      <c r="R277" s="29" t="s">
        <v>145</v>
      </c>
      <c r="S277" s="39">
        <f>IF(Suggested="Yes",AA277,AG277)</f>
        <v>80.45</v>
      </c>
      <c r="T277" s="37" t="s">
        <v>140</v>
      </c>
      <c r="U277" s="5" t="str">
        <f>+Instructions!$B$3</f>
        <v>A</v>
      </c>
      <c r="V277" s="52"/>
      <c r="W277" s="56">
        <f>+Instructions!$C$22</f>
        <v>0</v>
      </c>
      <c r="X277" s="17">
        <f>ROUND($AA277*(1-W277)+0.004999,2)</f>
        <v>80.45</v>
      </c>
      <c r="Y277" s="52"/>
      <c r="Z277" s="6" t="s">
        <v>1307</v>
      </c>
      <c r="AA277" s="39">
        <v>80.45</v>
      </c>
      <c r="AB277" s="60">
        <f>+W277</f>
        <v>0</v>
      </c>
      <c r="AC277" s="17">
        <f>+X277</f>
        <v>80.45</v>
      </c>
      <c r="AD277" s="12">
        <f>(AG277-AC277)/AG277</f>
        <v>0</v>
      </c>
      <c r="AE277" s="122"/>
      <c r="AF277" s="129">
        <v>1</v>
      </c>
      <c r="AG277" s="38">
        <f>SUM(AJ277:AL277)+AE277</f>
        <v>80.45</v>
      </c>
      <c r="AH277" s="52"/>
      <c r="AJ277" s="17">
        <f>ROUND(AC277/(1-VLOOKUP(AF277,Group,2,FALSE)),2)</f>
        <v>80.45</v>
      </c>
      <c r="AK277" s="17">
        <f>IF(VLOOKUP(AF277,Group,5,FALSE)="YES",VLOOKUP(ROUND(ROUND(AJ277,1)-AJ277,2),Round,2,FALSE)+VLOOKUP(AF277,Group,6,FALSE),0)</f>
        <v>0</v>
      </c>
      <c r="AL277" s="17">
        <f>IF(VLOOKUP(AF277,Group,7,FALSE)="",0,ROUND(AJ277-0.04999,1)-AJ277+AM277)</f>
        <v>0</v>
      </c>
      <c r="AM277" s="17" t="str">
        <f>IF(VLOOKUP(AF277,Group,7,FALSE)="","",VLOOKUP(AF277,Group,7,FALSE))</f>
        <v/>
      </c>
      <c r="AO277" s="31" t="s">
        <v>153</v>
      </c>
    </row>
    <row r="278" spans="2:41" s="3" customFormat="1" ht="1.5" customHeight="1" x14ac:dyDescent="0.2">
      <c r="P278" s="75"/>
      <c r="Q278" s="90"/>
      <c r="R278" s="6"/>
      <c r="S278" s="39"/>
      <c r="T278" s="6"/>
      <c r="U278" s="5"/>
      <c r="V278" s="52"/>
      <c r="W278" s="56"/>
      <c r="X278" s="15"/>
      <c r="Y278" s="52"/>
      <c r="Z278" s="39"/>
      <c r="AA278" s="39"/>
      <c r="AB278" s="55"/>
      <c r="AC278" s="17"/>
      <c r="AD278" s="15"/>
      <c r="AE278" s="65"/>
      <c r="AF278" s="125"/>
      <c r="AG278" s="39"/>
      <c r="AH278" s="52"/>
      <c r="AJ278" s="17"/>
      <c r="AK278" s="17"/>
      <c r="AL278" s="17"/>
      <c r="AM278" s="17"/>
      <c r="AO278" s="31" t="s">
        <v>153</v>
      </c>
    </row>
    <row r="279" spans="2:41" s="3" customFormat="1" ht="9.9499999999999993" customHeight="1" x14ac:dyDescent="0.2">
      <c r="B279" s="113" t="s">
        <v>89</v>
      </c>
      <c r="D279" s="40"/>
      <c r="E279" s="75" t="s">
        <v>342</v>
      </c>
      <c r="F279" s="75"/>
      <c r="G279" s="30" t="s">
        <v>17</v>
      </c>
      <c r="H279" s="30"/>
      <c r="I279" s="30"/>
      <c r="J279" s="30"/>
      <c r="K279" s="30"/>
      <c r="L279" s="30"/>
      <c r="M279" s="30" t="s">
        <v>15</v>
      </c>
      <c r="N279" s="30"/>
      <c r="P279" s="75" t="s">
        <v>127</v>
      </c>
      <c r="Q279" s="90"/>
      <c r="R279" s="29"/>
      <c r="S279" s="39">
        <f>IF(Suggested="Yes",AA279,AG279)</f>
        <v>81.75</v>
      </c>
      <c r="T279" s="37" t="s">
        <v>140</v>
      </c>
      <c r="U279" s="5" t="str">
        <f>+Instructions!$B$3</f>
        <v>A</v>
      </c>
      <c r="V279" s="52"/>
      <c r="W279" s="56">
        <f>+Instructions!$C$22</f>
        <v>0</v>
      </c>
      <c r="X279" s="17">
        <f>ROUND($AA279*(1-W279)+0.004999,2)</f>
        <v>81.75</v>
      </c>
      <c r="Y279" s="52"/>
      <c r="Z279" s="6" t="s">
        <v>1307</v>
      </c>
      <c r="AA279" s="39">
        <v>81.75</v>
      </c>
      <c r="AB279" s="60">
        <f>+W279</f>
        <v>0</v>
      </c>
      <c r="AC279" s="17">
        <f>+X279</f>
        <v>81.75</v>
      </c>
      <c r="AD279" s="12">
        <f>(AG279-AC279)/AG279</f>
        <v>0</v>
      </c>
      <c r="AE279" s="122"/>
      <c r="AF279" s="130">
        <v>3</v>
      </c>
      <c r="AG279" s="53">
        <f>SUM(AJ279:AL279)+AE279</f>
        <v>81.75</v>
      </c>
      <c r="AH279" s="52"/>
      <c r="AJ279" s="17">
        <f>ROUND(AC279/(1-VLOOKUP(AF279,Group,2,FALSE)),2)</f>
        <v>81.75</v>
      </c>
      <c r="AK279" s="17">
        <f>IF(VLOOKUP(AF279,Group,5,FALSE)="YES",VLOOKUP(ROUND(ROUND(AJ279,1)-AJ279,2),Round,2,FALSE)+VLOOKUP(AF279,Group,6,FALSE),0)</f>
        <v>0</v>
      </c>
      <c r="AL279" s="17">
        <f>IF(VLOOKUP(AF279,Group,7,FALSE)="",0,ROUND(AJ279-0.04999,1)-AJ279+AM279)</f>
        <v>0</v>
      </c>
      <c r="AM279" s="17" t="str">
        <f>IF(VLOOKUP(AF279,Group,7,FALSE)="","",VLOOKUP(AF279,Group,7,FALSE))</f>
        <v/>
      </c>
      <c r="AO279" s="31" t="s">
        <v>153</v>
      </c>
    </row>
    <row r="280" spans="2:41" s="3" customFormat="1" ht="9.9499999999999993" customHeight="1" x14ac:dyDescent="0.2">
      <c r="B280" s="113" t="s">
        <v>89</v>
      </c>
      <c r="D280" s="40"/>
      <c r="E280" s="75" t="s">
        <v>342</v>
      </c>
      <c r="F280" s="75"/>
      <c r="G280" s="30" t="s">
        <v>18</v>
      </c>
      <c r="H280" s="30"/>
      <c r="I280" s="30"/>
      <c r="J280" s="30"/>
      <c r="K280" s="30"/>
      <c r="L280" s="30"/>
      <c r="M280" s="30" t="s">
        <v>15</v>
      </c>
      <c r="N280" s="30"/>
      <c r="P280" s="75" t="s">
        <v>127</v>
      </c>
      <c r="Q280" s="90"/>
      <c r="R280" s="29" t="s">
        <v>181</v>
      </c>
      <c r="S280" s="39">
        <f>IF(Suggested="Yes",AA280,AG280)</f>
        <v>108.15</v>
      </c>
      <c r="T280" s="37" t="s">
        <v>140</v>
      </c>
      <c r="U280" s="5" t="str">
        <f>+Instructions!$B$3</f>
        <v>A</v>
      </c>
      <c r="V280" s="52"/>
      <c r="W280" s="56">
        <f>+Instructions!$C$22</f>
        <v>0</v>
      </c>
      <c r="X280" s="17">
        <f>ROUND($AA280*(1-W280)+0.004999,2)</f>
        <v>108.15</v>
      </c>
      <c r="Y280" s="52"/>
      <c r="Z280" s="6" t="s">
        <v>1307</v>
      </c>
      <c r="AA280" s="39">
        <v>108.15</v>
      </c>
      <c r="AB280" s="60">
        <f>+W280</f>
        <v>0</v>
      </c>
      <c r="AC280" s="17">
        <f>+X280</f>
        <v>108.15</v>
      </c>
      <c r="AD280" s="12">
        <f>(AG280-AC280)/AG280</f>
        <v>0</v>
      </c>
      <c r="AE280" s="122"/>
      <c r="AF280" s="130">
        <v>3</v>
      </c>
      <c r="AG280" s="53">
        <f>SUM(AJ280:AL280)+AE280</f>
        <v>108.15</v>
      </c>
      <c r="AH280" s="52"/>
      <c r="AJ280" s="17">
        <f>ROUND(AC280/(1-VLOOKUP(AF280,Group,2,FALSE)),2)</f>
        <v>108.15</v>
      </c>
      <c r="AK280" s="17">
        <f>IF(VLOOKUP(AF280,Group,5,FALSE)="YES",VLOOKUP(ROUND(ROUND(AJ280,1)-AJ280,2),Round,2,FALSE)+VLOOKUP(AF280,Group,6,FALSE),0)</f>
        <v>0</v>
      </c>
      <c r="AL280" s="17">
        <f>IF(VLOOKUP(AF280,Group,7,FALSE)="",0,ROUND(AJ280-0.04999,1)-AJ280+AM280)</f>
        <v>0</v>
      </c>
      <c r="AM280" s="17" t="str">
        <f>IF(VLOOKUP(AF280,Group,7,FALSE)="","",VLOOKUP(AF280,Group,7,FALSE))</f>
        <v/>
      </c>
      <c r="AO280" s="31" t="s">
        <v>153</v>
      </c>
    </row>
    <row r="281" spans="2:41" s="3" customFormat="1" ht="1.5" customHeight="1" x14ac:dyDescent="0.2">
      <c r="P281" s="75"/>
      <c r="Q281" s="90"/>
      <c r="R281" s="6"/>
      <c r="S281" s="39"/>
      <c r="T281" s="6"/>
      <c r="U281" s="5"/>
      <c r="V281" s="52"/>
      <c r="W281" s="56"/>
      <c r="X281" s="15"/>
      <c r="Y281" s="52"/>
      <c r="Z281" s="39"/>
      <c r="AA281" s="39"/>
      <c r="AB281" s="55"/>
      <c r="AC281" s="17"/>
      <c r="AD281" s="15"/>
      <c r="AE281" s="65"/>
      <c r="AF281" s="125"/>
      <c r="AG281" s="39"/>
      <c r="AH281" s="52"/>
      <c r="AJ281" s="17"/>
      <c r="AK281" s="17"/>
      <c r="AL281" s="17"/>
      <c r="AM281" s="17"/>
      <c r="AO281" s="31" t="s">
        <v>153</v>
      </c>
    </row>
    <row r="282" spans="2:41" s="3" customFormat="1" ht="9.9499999999999993" customHeight="1" x14ac:dyDescent="0.2">
      <c r="B282" s="113" t="s">
        <v>89</v>
      </c>
      <c r="D282" s="40"/>
      <c r="E282" s="75" t="s">
        <v>354</v>
      </c>
      <c r="F282" s="75"/>
      <c r="G282" s="30" t="s">
        <v>197</v>
      </c>
      <c r="H282" s="30"/>
      <c r="I282" s="30"/>
      <c r="J282" s="30"/>
      <c r="K282" s="30"/>
      <c r="L282" s="30"/>
      <c r="M282" s="30" t="s">
        <v>15</v>
      </c>
      <c r="N282" s="30"/>
      <c r="P282" s="75" t="s">
        <v>76</v>
      </c>
      <c r="Q282" s="90"/>
      <c r="R282" s="29" t="s">
        <v>227</v>
      </c>
      <c r="S282" s="39">
        <f>IF(Suggested="Yes",AA282,AG282)</f>
        <v>82.2</v>
      </c>
      <c r="T282" s="37" t="s">
        <v>140</v>
      </c>
      <c r="U282" s="5" t="str">
        <f>+Instructions!$B$3</f>
        <v>A</v>
      </c>
      <c r="V282" s="52"/>
      <c r="W282" s="56">
        <f>+Instructions!$C$22</f>
        <v>0</v>
      </c>
      <c r="X282" s="17">
        <f>ROUND($AA282*(1-W282)+0.004999,2)</f>
        <v>82.2</v>
      </c>
      <c r="Y282" s="52"/>
      <c r="Z282" s="6" t="s">
        <v>1307</v>
      </c>
      <c r="AA282" s="39">
        <v>82.2</v>
      </c>
      <c r="AB282" s="60">
        <f>+W282</f>
        <v>0</v>
      </c>
      <c r="AC282" s="17">
        <f>+X282</f>
        <v>82.2</v>
      </c>
      <c r="AD282" s="12">
        <f>(AG282-AC282)/AG282</f>
        <v>0</v>
      </c>
      <c r="AE282" s="122"/>
      <c r="AF282" s="130">
        <v>3</v>
      </c>
      <c r="AG282" s="53">
        <f>SUM(AJ282:AL282)+AE282</f>
        <v>82.2</v>
      </c>
      <c r="AH282" s="52"/>
      <c r="AJ282" s="17">
        <f>ROUND(AC282/(1-VLOOKUP(AF282,Group,2,FALSE)),2)</f>
        <v>82.2</v>
      </c>
      <c r="AK282" s="17">
        <f>IF(VLOOKUP(AF282,Group,5,FALSE)="YES",VLOOKUP(ROUND(ROUND(AJ282,1)-AJ282,2),Round,2,FALSE)+VLOOKUP(AF282,Group,6,FALSE),0)</f>
        <v>0</v>
      </c>
      <c r="AL282" s="17">
        <f>IF(VLOOKUP(AF282,Group,7,FALSE)="",0,ROUND(AJ282-0.04999,1)-AJ282+AM282)</f>
        <v>0</v>
      </c>
      <c r="AM282" s="17" t="str">
        <f>IF(VLOOKUP(AF282,Group,7,FALSE)="","",VLOOKUP(AF282,Group,7,FALSE))</f>
        <v/>
      </c>
      <c r="AO282" s="31" t="s">
        <v>153</v>
      </c>
    </row>
    <row r="283" spans="2:41" s="3" customFormat="1" ht="9.9499999999999993" customHeight="1" x14ac:dyDescent="0.2">
      <c r="B283" s="113" t="s">
        <v>89</v>
      </c>
      <c r="D283" s="40"/>
      <c r="E283" s="75" t="s">
        <v>354</v>
      </c>
      <c r="F283" s="75"/>
      <c r="G283" s="30" t="s">
        <v>196</v>
      </c>
      <c r="H283" s="30"/>
      <c r="I283" s="30"/>
      <c r="J283" s="30"/>
      <c r="K283" s="30"/>
      <c r="L283" s="30"/>
      <c r="M283" s="30" t="s">
        <v>15</v>
      </c>
      <c r="N283" s="30"/>
      <c r="P283" s="75" t="s">
        <v>76</v>
      </c>
      <c r="Q283" s="90"/>
      <c r="R283" s="29" t="s">
        <v>181</v>
      </c>
      <c r="S283" s="39">
        <f>IF(Suggested="Yes",AA283,AG283)</f>
        <v>108.65</v>
      </c>
      <c r="T283" s="37" t="s">
        <v>140</v>
      </c>
      <c r="U283" s="5" t="str">
        <f>+Instructions!$B$3</f>
        <v>A</v>
      </c>
      <c r="V283" s="52"/>
      <c r="W283" s="56">
        <f>+Instructions!$C$22</f>
        <v>0</v>
      </c>
      <c r="X283" s="17">
        <f>ROUND($AA283*(1-W283)+0.004999,2)</f>
        <v>108.65</v>
      </c>
      <c r="Y283" s="52"/>
      <c r="Z283" s="6" t="s">
        <v>1307</v>
      </c>
      <c r="AA283" s="39">
        <v>108.65</v>
      </c>
      <c r="AB283" s="60">
        <f>+W283</f>
        <v>0</v>
      </c>
      <c r="AC283" s="17">
        <f>+X283</f>
        <v>108.65</v>
      </c>
      <c r="AD283" s="12">
        <f>(AG283-AC283)/AG283</f>
        <v>0</v>
      </c>
      <c r="AE283" s="122"/>
      <c r="AF283" s="130">
        <v>3</v>
      </c>
      <c r="AG283" s="53">
        <f>SUM(AJ283:AL283)+AE283</f>
        <v>108.65</v>
      </c>
      <c r="AH283" s="52"/>
      <c r="AJ283" s="17">
        <f>ROUND(AC283/(1-VLOOKUP(AF283,Group,2,FALSE)),2)</f>
        <v>108.65</v>
      </c>
      <c r="AK283" s="17">
        <f>IF(VLOOKUP(AF283,Group,5,FALSE)="YES",VLOOKUP(ROUND(ROUND(AJ283,1)-AJ283,2),Round,2,FALSE)+VLOOKUP(AF283,Group,6,FALSE),0)</f>
        <v>0</v>
      </c>
      <c r="AL283" s="17">
        <f>IF(VLOOKUP(AF283,Group,7,FALSE)="",0,ROUND(AJ283-0.04999,1)-AJ283+AM283)</f>
        <v>0</v>
      </c>
      <c r="AM283" s="17" t="str">
        <f>IF(VLOOKUP(AF283,Group,7,FALSE)="","",VLOOKUP(AF283,Group,7,FALSE))</f>
        <v/>
      </c>
      <c r="AO283" s="31" t="s">
        <v>153</v>
      </c>
    </row>
    <row r="284" spans="2:41" s="3" customFormat="1" ht="1.5" customHeight="1" x14ac:dyDescent="0.2">
      <c r="P284" s="75"/>
      <c r="Q284" s="90"/>
      <c r="R284" s="6"/>
      <c r="S284" s="39"/>
      <c r="T284" s="6"/>
      <c r="U284" s="5"/>
      <c r="V284" s="52"/>
      <c r="W284" s="56"/>
      <c r="X284" s="15"/>
      <c r="Y284" s="52"/>
      <c r="Z284" s="39"/>
      <c r="AA284" s="39"/>
      <c r="AB284" s="55"/>
      <c r="AC284" s="17"/>
      <c r="AD284" s="15"/>
      <c r="AE284" s="65"/>
      <c r="AF284" s="125"/>
      <c r="AG284" s="39"/>
      <c r="AH284" s="52"/>
      <c r="AJ284" s="17"/>
      <c r="AK284" s="17"/>
      <c r="AL284" s="17"/>
      <c r="AM284" s="17"/>
      <c r="AO284" s="31" t="s">
        <v>153</v>
      </c>
    </row>
    <row r="285" spans="2:41" s="3" customFormat="1" ht="9.9499999999999993" customHeight="1" x14ac:dyDescent="0.2">
      <c r="B285" s="113" t="s">
        <v>89</v>
      </c>
      <c r="D285" s="40"/>
      <c r="E285" s="75" t="s">
        <v>343</v>
      </c>
      <c r="F285" s="75"/>
      <c r="G285" s="30" t="s">
        <v>201</v>
      </c>
      <c r="H285" s="30"/>
      <c r="I285" s="30"/>
      <c r="J285" s="30"/>
      <c r="K285" s="30"/>
      <c r="L285" s="30"/>
      <c r="M285" s="30" t="s">
        <v>15</v>
      </c>
      <c r="N285" s="30"/>
      <c r="P285" s="75" t="s">
        <v>127</v>
      </c>
      <c r="Q285" s="90"/>
      <c r="R285" s="29"/>
      <c r="S285" s="39">
        <f>IF(Suggested="Yes",AA285,AG285)</f>
        <v>82.45</v>
      </c>
      <c r="T285" s="37" t="s">
        <v>140</v>
      </c>
      <c r="U285" s="5" t="str">
        <f>+Instructions!$B$3</f>
        <v>A</v>
      </c>
      <c r="V285" s="52"/>
      <c r="W285" s="56">
        <f>+Instructions!$C$22</f>
        <v>0</v>
      </c>
      <c r="X285" s="17">
        <f>ROUND($AA285*(1-W285)+0.004999,2)</f>
        <v>82.45</v>
      </c>
      <c r="Y285" s="52"/>
      <c r="Z285" s="6" t="s">
        <v>1307</v>
      </c>
      <c r="AA285" s="39">
        <v>82.45</v>
      </c>
      <c r="AB285" s="60">
        <f>+W285</f>
        <v>0</v>
      </c>
      <c r="AC285" s="17">
        <f>+X285</f>
        <v>82.45</v>
      </c>
      <c r="AD285" s="12">
        <f>(AG285-AC285)/AG285</f>
        <v>0</v>
      </c>
      <c r="AE285" s="122"/>
      <c r="AF285" s="130">
        <v>3</v>
      </c>
      <c r="AG285" s="53">
        <f>SUM(AJ285:AL285)+AE285</f>
        <v>82.45</v>
      </c>
      <c r="AH285" s="52"/>
      <c r="AJ285" s="17">
        <f>ROUND(AC285/(1-VLOOKUP(AF285,Group,2,FALSE)),2)</f>
        <v>82.45</v>
      </c>
      <c r="AK285" s="17">
        <f>IF(VLOOKUP(AF285,Group,5,FALSE)="YES",VLOOKUP(ROUND(ROUND(AJ285,1)-AJ285,2),Round,2,FALSE)+VLOOKUP(AF285,Group,6,FALSE),0)</f>
        <v>0</v>
      </c>
      <c r="AL285" s="17">
        <f>IF(VLOOKUP(AF285,Group,7,FALSE)="",0,ROUND(AJ285-0.04999,1)-AJ285+AM285)</f>
        <v>0</v>
      </c>
      <c r="AM285" s="17" t="str">
        <f>IF(VLOOKUP(AF285,Group,7,FALSE)="","",VLOOKUP(AF285,Group,7,FALSE))</f>
        <v/>
      </c>
      <c r="AO285" s="31" t="s">
        <v>153</v>
      </c>
    </row>
    <row r="286" spans="2:41" s="3" customFormat="1" ht="9.9499999999999993" customHeight="1" x14ac:dyDescent="0.2">
      <c r="B286" s="113" t="s">
        <v>89</v>
      </c>
      <c r="D286" s="40"/>
      <c r="E286" s="75" t="s">
        <v>343</v>
      </c>
      <c r="F286" s="75"/>
      <c r="G286" s="30" t="s">
        <v>202</v>
      </c>
      <c r="H286" s="30"/>
      <c r="I286" s="30"/>
      <c r="J286" s="30"/>
      <c r="K286" s="30"/>
      <c r="L286" s="30"/>
      <c r="M286" s="30" t="s">
        <v>15</v>
      </c>
      <c r="N286" s="30"/>
      <c r="P286" s="75" t="s">
        <v>127</v>
      </c>
      <c r="Q286" s="90"/>
      <c r="R286" s="29" t="s">
        <v>181</v>
      </c>
      <c r="S286" s="39">
        <f>IF(Suggested="Yes",AA286,AG286)</f>
        <v>108.85</v>
      </c>
      <c r="T286" s="37" t="s">
        <v>140</v>
      </c>
      <c r="U286" s="5" t="str">
        <f>+Instructions!$B$3</f>
        <v>A</v>
      </c>
      <c r="V286" s="52"/>
      <c r="W286" s="56">
        <f>+Instructions!$C$22</f>
        <v>0</v>
      </c>
      <c r="X286" s="17">
        <f>ROUND($AA286*(1-W286)+0.004999,2)</f>
        <v>108.85</v>
      </c>
      <c r="Y286" s="52"/>
      <c r="Z286" s="6" t="s">
        <v>1307</v>
      </c>
      <c r="AA286" s="39">
        <v>108.85</v>
      </c>
      <c r="AB286" s="60">
        <f>+W286</f>
        <v>0</v>
      </c>
      <c r="AC286" s="17">
        <f>+X286</f>
        <v>108.85</v>
      </c>
      <c r="AD286" s="12">
        <f>(AG286-AC286)/AG286</f>
        <v>0</v>
      </c>
      <c r="AE286" s="122"/>
      <c r="AF286" s="130">
        <v>3</v>
      </c>
      <c r="AG286" s="53">
        <f>SUM(AJ286:AL286)+AE286</f>
        <v>108.85</v>
      </c>
      <c r="AH286" s="52"/>
      <c r="AJ286" s="17">
        <f>ROUND(AC286/(1-VLOOKUP(AF286,Group,2,FALSE)),2)</f>
        <v>108.85</v>
      </c>
      <c r="AK286" s="17">
        <f>IF(VLOOKUP(AF286,Group,5,FALSE)="YES",VLOOKUP(ROUND(ROUND(AJ286,1)-AJ286,2),Round,2,FALSE)+VLOOKUP(AF286,Group,6,FALSE),0)</f>
        <v>0</v>
      </c>
      <c r="AL286" s="17">
        <f>IF(VLOOKUP(AF286,Group,7,FALSE)="",0,ROUND(AJ286-0.04999,1)-AJ286+AM286)</f>
        <v>0</v>
      </c>
      <c r="AM286" s="17" t="str">
        <f>IF(VLOOKUP(AF286,Group,7,FALSE)="","",VLOOKUP(AF286,Group,7,FALSE))</f>
        <v/>
      </c>
      <c r="AO286" s="31" t="s">
        <v>153</v>
      </c>
    </row>
    <row r="287" spans="2:41" s="3" customFormat="1" ht="1.5" customHeight="1" x14ac:dyDescent="0.2">
      <c r="P287" s="75"/>
      <c r="Q287" s="90"/>
      <c r="R287" s="6"/>
      <c r="S287" s="39"/>
      <c r="T287" s="6"/>
      <c r="U287" s="5"/>
      <c r="V287" s="52"/>
      <c r="W287" s="56"/>
      <c r="X287" s="15"/>
      <c r="Y287" s="52"/>
      <c r="Z287" s="39"/>
      <c r="AA287" s="39"/>
      <c r="AB287" s="55"/>
      <c r="AC287" s="17"/>
      <c r="AD287" s="15"/>
      <c r="AE287" s="65"/>
      <c r="AF287" s="125"/>
      <c r="AG287" s="39"/>
      <c r="AH287" s="52"/>
      <c r="AJ287" s="17"/>
      <c r="AK287" s="17"/>
      <c r="AL287" s="17"/>
      <c r="AM287" s="17"/>
      <c r="AO287" s="31" t="s">
        <v>153</v>
      </c>
    </row>
    <row r="288" spans="2:41" s="3" customFormat="1" ht="9.9499999999999993" customHeight="1" x14ac:dyDescent="0.2">
      <c r="B288" s="113" t="s">
        <v>89</v>
      </c>
      <c r="D288" s="40"/>
      <c r="E288" s="75" t="s">
        <v>342</v>
      </c>
      <c r="F288" s="75"/>
      <c r="G288" s="30" t="s">
        <v>216</v>
      </c>
      <c r="H288" s="30"/>
      <c r="I288" s="30"/>
      <c r="J288" s="30"/>
      <c r="K288" s="30"/>
      <c r="L288" s="30"/>
      <c r="M288" s="30" t="s">
        <v>15</v>
      </c>
      <c r="N288" s="30"/>
      <c r="P288" s="75" t="s">
        <v>127</v>
      </c>
      <c r="Q288" s="90"/>
      <c r="R288" s="29" t="s">
        <v>181</v>
      </c>
      <c r="S288" s="39">
        <f>IF(Suggested="Yes",AA288,AG288)</f>
        <v>108.15</v>
      </c>
      <c r="T288" s="37" t="s">
        <v>140</v>
      </c>
      <c r="U288" s="5" t="str">
        <f>+Instructions!$B$3</f>
        <v>A</v>
      </c>
      <c r="V288" s="52"/>
      <c r="W288" s="56">
        <f>+Instructions!$C$22</f>
        <v>0</v>
      </c>
      <c r="X288" s="17">
        <f>ROUND($AA288*(1-W288)+0.004999,2)</f>
        <v>108.15</v>
      </c>
      <c r="Y288" s="52"/>
      <c r="Z288" s="6" t="s">
        <v>1307</v>
      </c>
      <c r="AA288" s="39">
        <v>108.15</v>
      </c>
      <c r="AB288" s="60">
        <f>+W288</f>
        <v>0</v>
      </c>
      <c r="AC288" s="17">
        <f>+X288</f>
        <v>108.15</v>
      </c>
      <c r="AD288" s="12">
        <f>(AG288-AC288)/AG288</f>
        <v>0</v>
      </c>
      <c r="AE288" s="122"/>
      <c r="AF288" s="130">
        <v>3</v>
      </c>
      <c r="AG288" s="53">
        <f>SUM(AJ288:AL288)+AE288</f>
        <v>108.15</v>
      </c>
      <c r="AH288" s="52"/>
      <c r="AJ288" s="17">
        <f>ROUND(AC288/(1-VLOOKUP(AF288,Group,2,FALSE)),2)</f>
        <v>108.15</v>
      </c>
      <c r="AK288" s="17">
        <f>IF(VLOOKUP(AF288,Group,5,FALSE)="YES",VLOOKUP(ROUND(ROUND(AJ288,1)-AJ288,2),Round,2,FALSE)+VLOOKUP(AF288,Group,6,FALSE),0)</f>
        <v>0</v>
      </c>
      <c r="AL288" s="17">
        <f>IF(VLOOKUP(AF288,Group,7,FALSE)="",0,ROUND(AJ288-0.04999,1)-AJ288+AM288)</f>
        <v>0</v>
      </c>
      <c r="AM288" s="17" t="str">
        <f>IF(VLOOKUP(AF288,Group,7,FALSE)="","",VLOOKUP(AF288,Group,7,FALSE))</f>
        <v/>
      </c>
      <c r="AO288" s="31" t="s">
        <v>153</v>
      </c>
    </row>
    <row r="289" spans="2:41" s="3" customFormat="1" ht="9.9499999999999993" customHeight="1" x14ac:dyDescent="0.2">
      <c r="B289" s="113" t="s">
        <v>89</v>
      </c>
      <c r="D289" s="40"/>
      <c r="E289" s="75" t="s">
        <v>342</v>
      </c>
      <c r="F289" s="75"/>
      <c r="G289" s="30" t="s">
        <v>217</v>
      </c>
      <c r="H289" s="30"/>
      <c r="I289" s="30"/>
      <c r="J289" s="30"/>
      <c r="K289" s="30"/>
      <c r="L289" s="30"/>
      <c r="M289" s="30" t="s">
        <v>15</v>
      </c>
      <c r="N289" s="30"/>
      <c r="P289" s="75" t="s">
        <v>127</v>
      </c>
      <c r="Q289" s="90"/>
      <c r="R289" s="29" t="s">
        <v>181</v>
      </c>
      <c r="S289" s="39">
        <f>IF(Suggested="Yes",AA289,AG289)</f>
        <v>108.15</v>
      </c>
      <c r="T289" s="37" t="s">
        <v>140</v>
      </c>
      <c r="U289" s="5" t="str">
        <f>+Instructions!$B$3</f>
        <v>A</v>
      </c>
      <c r="V289" s="52"/>
      <c r="W289" s="56">
        <f>+Instructions!$C$22</f>
        <v>0</v>
      </c>
      <c r="X289" s="17">
        <f>ROUND($AA289*(1-W289)+0.004999,2)</f>
        <v>108.15</v>
      </c>
      <c r="Y289" s="52"/>
      <c r="Z289" s="6" t="s">
        <v>1307</v>
      </c>
      <c r="AA289" s="39">
        <v>108.15</v>
      </c>
      <c r="AB289" s="60">
        <f>+W289</f>
        <v>0</v>
      </c>
      <c r="AC289" s="17">
        <f>+X289</f>
        <v>108.15</v>
      </c>
      <c r="AD289" s="12">
        <f>(AG289-AC289)/AG289</f>
        <v>0</v>
      </c>
      <c r="AE289" s="122"/>
      <c r="AF289" s="130">
        <v>3</v>
      </c>
      <c r="AG289" s="53">
        <f>SUM(AJ289:AL289)+AE289</f>
        <v>108.15</v>
      </c>
      <c r="AH289" s="52"/>
      <c r="AJ289" s="17">
        <f>ROUND(AC289/(1-VLOOKUP(AF289,Group,2,FALSE)),2)</f>
        <v>108.15</v>
      </c>
      <c r="AK289" s="17">
        <f>IF(VLOOKUP(AF289,Group,5,FALSE)="YES",VLOOKUP(ROUND(ROUND(AJ289,1)-AJ289,2),Round,2,FALSE)+VLOOKUP(AF289,Group,6,FALSE),0)</f>
        <v>0</v>
      </c>
      <c r="AL289" s="17">
        <f>IF(VLOOKUP(AF289,Group,7,FALSE)="",0,ROUND(AJ289-0.04999,1)-AJ289+AM289)</f>
        <v>0</v>
      </c>
      <c r="AM289" s="17" t="str">
        <f>IF(VLOOKUP(AF289,Group,7,FALSE)="","",VLOOKUP(AF289,Group,7,FALSE))</f>
        <v/>
      </c>
      <c r="AO289" s="31" t="s">
        <v>153</v>
      </c>
    </row>
    <row r="290" spans="2:41" s="3" customFormat="1" ht="1.5" customHeight="1" x14ac:dyDescent="0.2">
      <c r="P290" s="75"/>
      <c r="Q290" s="90"/>
      <c r="R290" s="6"/>
      <c r="S290" s="39"/>
      <c r="T290" s="6"/>
      <c r="U290" s="5"/>
      <c r="V290" s="52"/>
      <c r="W290" s="56"/>
      <c r="X290" s="15"/>
      <c r="Y290" s="52"/>
      <c r="Z290" s="39"/>
      <c r="AA290" s="39"/>
      <c r="AB290" s="55"/>
      <c r="AC290" s="17"/>
      <c r="AD290" s="15"/>
      <c r="AE290" s="65"/>
      <c r="AF290" s="125"/>
      <c r="AG290" s="39"/>
      <c r="AH290" s="52"/>
      <c r="AJ290" s="17"/>
      <c r="AK290" s="17"/>
      <c r="AL290" s="17"/>
      <c r="AM290" s="17"/>
      <c r="AO290" s="31" t="s">
        <v>153</v>
      </c>
    </row>
    <row r="291" spans="2:41" s="3" customFormat="1" ht="9.9499999999999993" customHeight="1" x14ac:dyDescent="0.2">
      <c r="B291" s="113" t="s">
        <v>89</v>
      </c>
      <c r="D291" s="40"/>
      <c r="E291" s="75" t="s">
        <v>426</v>
      </c>
      <c r="F291" s="75"/>
      <c r="G291" s="30" t="s">
        <v>74</v>
      </c>
      <c r="H291" s="30"/>
      <c r="I291" s="30"/>
      <c r="J291" s="30"/>
      <c r="K291" s="30"/>
      <c r="L291" s="30"/>
      <c r="M291" s="30" t="s">
        <v>15</v>
      </c>
      <c r="N291" s="30"/>
      <c r="P291" s="75" t="s">
        <v>225</v>
      </c>
      <c r="Q291" s="90"/>
      <c r="R291" s="29" t="s">
        <v>181</v>
      </c>
      <c r="S291" s="39">
        <f>IF(Suggested="Yes",AA291,AG291)</f>
        <v>107.95</v>
      </c>
      <c r="T291" s="37" t="s">
        <v>140</v>
      </c>
      <c r="U291" s="5" t="str">
        <f>+Instructions!$B$3</f>
        <v>A</v>
      </c>
      <c r="V291" s="52"/>
      <c r="W291" s="56">
        <f>+Instructions!$C$22</f>
        <v>0</v>
      </c>
      <c r="X291" s="17">
        <f>ROUND($AA291*(1-W291)+0.004999,2)</f>
        <v>107.95</v>
      </c>
      <c r="Y291" s="52"/>
      <c r="Z291" s="6" t="s">
        <v>1307</v>
      </c>
      <c r="AA291" s="39">
        <v>107.95</v>
      </c>
      <c r="AB291" s="60">
        <f>+W291</f>
        <v>0</v>
      </c>
      <c r="AC291" s="17">
        <f>+X291</f>
        <v>107.95</v>
      </c>
      <c r="AD291" s="12">
        <f>(AG291-AC291)/AG291</f>
        <v>0</v>
      </c>
      <c r="AE291" s="122"/>
      <c r="AF291" s="130">
        <v>3</v>
      </c>
      <c r="AG291" s="53">
        <f>SUM(AJ291:AL291)+AE291</f>
        <v>107.95</v>
      </c>
      <c r="AH291" s="52"/>
      <c r="AJ291" s="17">
        <f>ROUND(AC291/(1-VLOOKUP(AF291,Group,2,FALSE)),2)</f>
        <v>107.95</v>
      </c>
      <c r="AK291" s="17">
        <f>IF(VLOOKUP(AF291,Group,5,FALSE)="YES",VLOOKUP(ROUND(ROUND(AJ291,1)-AJ291,2),Round,2,FALSE)+VLOOKUP(AF291,Group,6,FALSE),0)</f>
        <v>0</v>
      </c>
      <c r="AL291" s="17">
        <f>IF(VLOOKUP(AF291,Group,7,FALSE)="",0,ROUND(AJ291-0.04999,1)-AJ291+AM291)</f>
        <v>0</v>
      </c>
      <c r="AM291" s="17" t="str">
        <f>IF(VLOOKUP(AF291,Group,7,FALSE)="","",VLOOKUP(AF291,Group,7,FALSE))</f>
        <v/>
      </c>
      <c r="AO291" s="31" t="s">
        <v>153</v>
      </c>
    </row>
    <row r="292" spans="2:41" s="3" customFormat="1" ht="9.9499999999999993" customHeight="1" x14ac:dyDescent="0.2">
      <c r="B292" s="113" t="s">
        <v>89</v>
      </c>
      <c r="D292" s="40"/>
      <c r="E292" s="75" t="s">
        <v>426</v>
      </c>
      <c r="F292" s="75"/>
      <c r="G292" s="30" t="s">
        <v>75</v>
      </c>
      <c r="H292" s="30"/>
      <c r="I292" s="30"/>
      <c r="J292" s="30"/>
      <c r="K292" s="30"/>
      <c r="L292" s="30"/>
      <c r="M292" s="30" t="s">
        <v>15</v>
      </c>
      <c r="N292" s="30"/>
      <c r="P292" s="75" t="s">
        <v>225</v>
      </c>
      <c r="Q292" s="90"/>
      <c r="R292" s="29" t="s">
        <v>181</v>
      </c>
      <c r="S292" s="39">
        <f>IF(Suggested="Yes",AA292,AG292)</f>
        <v>107.95</v>
      </c>
      <c r="T292" s="37" t="s">
        <v>140</v>
      </c>
      <c r="U292" s="5" t="str">
        <f>+Instructions!$B$3</f>
        <v>A</v>
      </c>
      <c r="V292" s="52"/>
      <c r="W292" s="56">
        <f>+Instructions!$C$22</f>
        <v>0</v>
      </c>
      <c r="X292" s="17">
        <f>ROUND($AA292*(1-W292)+0.004999,2)</f>
        <v>107.95</v>
      </c>
      <c r="Y292" s="52"/>
      <c r="Z292" s="6" t="s">
        <v>1307</v>
      </c>
      <c r="AA292" s="39">
        <v>107.95</v>
      </c>
      <c r="AB292" s="60">
        <f>+W292</f>
        <v>0</v>
      </c>
      <c r="AC292" s="17">
        <f>+X292</f>
        <v>107.95</v>
      </c>
      <c r="AD292" s="12">
        <f>(AG292-AC292)/AG292</f>
        <v>0</v>
      </c>
      <c r="AE292" s="122"/>
      <c r="AF292" s="130">
        <v>3</v>
      </c>
      <c r="AG292" s="53">
        <f>SUM(AJ292:AL292)+AE292</f>
        <v>107.95</v>
      </c>
      <c r="AH292" s="52"/>
      <c r="AJ292" s="17">
        <f>ROUND(AC292/(1-VLOOKUP(AF292,Group,2,FALSE)),2)</f>
        <v>107.95</v>
      </c>
      <c r="AK292" s="17">
        <f>IF(VLOOKUP(AF292,Group,5,FALSE)="YES",VLOOKUP(ROUND(ROUND(AJ292,1)-AJ292,2),Round,2,FALSE)+VLOOKUP(AF292,Group,6,FALSE),0)</f>
        <v>0</v>
      </c>
      <c r="AL292" s="17">
        <f>IF(VLOOKUP(AF292,Group,7,FALSE)="",0,ROUND(AJ292-0.04999,1)-AJ292+AM292)</f>
        <v>0</v>
      </c>
      <c r="AM292" s="17" t="str">
        <f>IF(VLOOKUP(AF292,Group,7,FALSE)="","",VLOOKUP(AF292,Group,7,FALSE))</f>
        <v/>
      </c>
      <c r="AO292" s="31" t="s">
        <v>153</v>
      </c>
    </row>
    <row r="293" spans="2:41" s="3" customFormat="1" ht="1.5" customHeight="1" x14ac:dyDescent="0.2">
      <c r="P293" s="75"/>
      <c r="Q293" s="90"/>
      <c r="R293" s="6"/>
      <c r="S293" s="39"/>
      <c r="T293" s="6"/>
      <c r="U293" s="5"/>
      <c r="V293" s="52"/>
      <c r="W293" s="56"/>
      <c r="X293" s="15"/>
      <c r="Y293" s="52"/>
      <c r="Z293" s="39"/>
      <c r="AA293" s="39"/>
      <c r="AB293" s="55"/>
      <c r="AC293" s="17"/>
      <c r="AD293" s="15"/>
      <c r="AE293" s="65"/>
      <c r="AF293" s="125"/>
      <c r="AG293" s="39"/>
      <c r="AH293" s="52"/>
      <c r="AJ293" s="17"/>
      <c r="AK293" s="17"/>
      <c r="AL293" s="17"/>
      <c r="AM293" s="17"/>
      <c r="AO293" s="31" t="s">
        <v>153</v>
      </c>
    </row>
    <row r="294" spans="2:41" s="3" customFormat="1" ht="9.9499999999999993" customHeight="1" x14ac:dyDescent="0.2">
      <c r="B294" s="113" t="s">
        <v>89</v>
      </c>
      <c r="D294" s="40"/>
      <c r="E294" s="75" t="s">
        <v>346</v>
      </c>
      <c r="F294" s="75"/>
      <c r="G294" s="30" t="s">
        <v>344</v>
      </c>
      <c r="H294" s="30"/>
      <c r="I294" s="30"/>
      <c r="J294" s="30"/>
      <c r="K294" s="30"/>
      <c r="L294" s="30"/>
      <c r="M294" s="30" t="s">
        <v>15</v>
      </c>
      <c r="N294" s="30"/>
      <c r="P294" s="75" t="s">
        <v>347</v>
      </c>
      <c r="Q294" s="90"/>
      <c r="R294" s="29"/>
      <c r="S294" s="39">
        <f>IF(Suggested="Yes",AA294,AG294)</f>
        <v>82.95</v>
      </c>
      <c r="T294" s="37" t="s">
        <v>140</v>
      </c>
      <c r="U294" s="5" t="str">
        <f>+Instructions!$B$3</f>
        <v>A</v>
      </c>
      <c r="V294" s="52"/>
      <c r="W294" s="56">
        <f>+Instructions!$C$22</f>
        <v>0</v>
      </c>
      <c r="X294" s="17">
        <f>ROUND($AA294*(1-W294)+0.004999,2)</f>
        <v>82.95</v>
      </c>
      <c r="Y294" s="52"/>
      <c r="Z294" s="6" t="s">
        <v>1307</v>
      </c>
      <c r="AA294" s="39">
        <v>82.95</v>
      </c>
      <c r="AB294" s="60">
        <f>+W294</f>
        <v>0</v>
      </c>
      <c r="AC294" s="17">
        <f>+X294</f>
        <v>82.95</v>
      </c>
      <c r="AD294" s="12">
        <f>(AG294-AC294)/AG294</f>
        <v>0</v>
      </c>
      <c r="AE294" s="122"/>
      <c r="AF294" s="130">
        <v>3</v>
      </c>
      <c r="AG294" s="53">
        <f>SUM(AJ294:AL294)+AE294</f>
        <v>82.95</v>
      </c>
      <c r="AH294" s="52"/>
      <c r="AJ294" s="17">
        <f>ROUND(AC294/(1-VLOOKUP(AF294,Group,2,FALSE)),2)</f>
        <v>82.95</v>
      </c>
      <c r="AK294" s="17">
        <f>IF(VLOOKUP(AF294,Group,5,FALSE)="YES",VLOOKUP(ROUND(ROUND(AJ294,1)-AJ294,2),Round,2,FALSE)+VLOOKUP(AF294,Group,6,FALSE),0)</f>
        <v>0</v>
      </c>
      <c r="AL294" s="17">
        <f>IF(VLOOKUP(AF294,Group,7,FALSE)="",0,ROUND(AJ294-0.04999,1)-AJ294+AM294)</f>
        <v>0</v>
      </c>
      <c r="AM294" s="17" t="str">
        <f>IF(VLOOKUP(AF294,Group,7,FALSE)="","",VLOOKUP(AF294,Group,7,FALSE))</f>
        <v/>
      </c>
      <c r="AO294" s="31" t="s">
        <v>153</v>
      </c>
    </row>
    <row r="295" spans="2:41" s="3" customFormat="1" ht="9.9499999999999993" customHeight="1" x14ac:dyDescent="0.2">
      <c r="B295" s="113" t="s">
        <v>89</v>
      </c>
      <c r="D295" s="40"/>
      <c r="E295" s="75" t="s">
        <v>346</v>
      </c>
      <c r="F295" s="75"/>
      <c r="G295" s="30" t="s">
        <v>345</v>
      </c>
      <c r="H295" s="30"/>
      <c r="I295" s="30"/>
      <c r="J295" s="30"/>
      <c r="K295" s="30"/>
      <c r="L295" s="30"/>
      <c r="M295" s="30" t="s">
        <v>15</v>
      </c>
      <c r="N295" s="30"/>
      <c r="P295" s="75" t="s">
        <v>347</v>
      </c>
      <c r="Q295" s="90"/>
      <c r="R295" s="29" t="s">
        <v>181</v>
      </c>
      <c r="S295" s="39">
        <f>IF(Suggested="Yes",AA295,AG295)</f>
        <v>109.35</v>
      </c>
      <c r="T295" s="37" t="s">
        <v>140</v>
      </c>
      <c r="U295" s="5" t="str">
        <f>+Instructions!$B$3</f>
        <v>A</v>
      </c>
      <c r="V295" s="52"/>
      <c r="W295" s="56">
        <f>+Instructions!$C$22</f>
        <v>0</v>
      </c>
      <c r="X295" s="17">
        <f>ROUND($AA295*(1-W295)+0.004999,2)</f>
        <v>109.35</v>
      </c>
      <c r="Y295" s="52"/>
      <c r="Z295" s="6" t="s">
        <v>1307</v>
      </c>
      <c r="AA295" s="39">
        <v>109.35</v>
      </c>
      <c r="AB295" s="60">
        <f>+W295</f>
        <v>0</v>
      </c>
      <c r="AC295" s="17">
        <f>+X295</f>
        <v>109.35</v>
      </c>
      <c r="AD295" s="12">
        <f>(AG295-AC295)/AG295</f>
        <v>0</v>
      </c>
      <c r="AE295" s="122"/>
      <c r="AF295" s="130">
        <v>3</v>
      </c>
      <c r="AG295" s="53">
        <f>SUM(AJ295:AL295)+AE295</f>
        <v>109.35</v>
      </c>
      <c r="AH295" s="52"/>
      <c r="AJ295" s="17">
        <f>ROUND(AC295/(1-VLOOKUP(AF295,Group,2,FALSE)),2)</f>
        <v>109.35</v>
      </c>
      <c r="AK295" s="17">
        <f>IF(VLOOKUP(AF295,Group,5,FALSE)="YES",VLOOKUP(ROUND(ROUND(AJ295,1)-AJ295,2),Round,2,FALSE)+VLOOKUP(AF295,Group,6,FALSE),0)</f>
        <v>0</v>
      </c>
      <c r="AL295" s="17">
        <f>IF(VLOOKUP(AF295,Group,7,FALSE)="",0,ROUND(AJ295-0.04999,1)-AJ295+AM295)</f>
        <v>0</v>
      </c>
      <c r="AM295" s="17" t="str">
        <f>IF(VLOOKUP(AF295,Group,7,FALSE)="","",VLOOKUP(AF295,Group,7,FALSE))</f>
        <v/>
      </c>
      <c r="AO295" s="31" t="s">
        <v>153</v>
      </c>
    </row>
    <row r="296" spans="2:41" s="3" customFormat="1" ht="1.5" customHeight="1" x14ac:dyDescent="0.2">
      <c r="P296" s="75"/>
      <c r="Q296" s="90"/>
      <c r="R296" s="6"/>
      <c r="S296" s="39"/>
      <c r="T296" s="6"/>
      <c r="U296" s="5"/>
      <c r="V296" s="52"/>
      <c r="W296" s="56"/>
      <c r="X296" s="15"/>
      <c r="Y296" s="52"/>
      <c r="Z296" s="39"/>
      <c r="AA296" s="39"/>
      <c r="AB296" s="55"/>
      <c r="AC296" s="17"/>
      <c r="AD296" s="15"/>
      <c r="AE296" s="65"/>
      <c r="AF296" s="125"/>
      <c r="AG296" s="39"/>
      <c r="AH296" s="52"/>
      <c r="AJ296" s="17"/>
      <c r="AK296" s="17"/>
      <c r="AL296" s="17"/>
      <c r="AM296" s="17"/>
      <c r="AO296" s="31" t="s">
        <v>153</v>
      </c>
    </row>
    <row r="297" spans="2:41" s="3" customFormat="1" ht="9.9499999999999993" customHeight="1" x14ac:dyDescent="0.2">
      <c r="B297" s="113" t="s">
        <v>89</v>
      </c>
      <c r="D297" s="40"/>
      <c r="E297" s="75" t="s">
        <v>343</v>
      </c>
      <c r="F297" s="75"/>
      <c r="G297" s="30" t="s">
        <v>185</v>
      </c>
      <c r="H297" s="30"/>
      <c r="I297" s="30"/>
      <c r="J297" s="30"/>
      <c r="K297" s="30"/>
      <c r="L297" s="30"/>
      <c r="M297" s="30" t="s">
        <v>15</v>
      </c>
      <c r="N297" s="30"/>
      <c r="P297" s="75" t="s">
        <v>127</v>
      </c>
      <c r="Q297" s="90"/>
      <c r="R297" s="29"/>
      <c r="S297" s="39">
        <f>IF(Suggested="Yes",AA297,AG297)</f>
        <v>72.400000000000006</v>
      </c>
      <c r="T297" s="37" t="s">
        <v>140</v>
      </c>
      <c r="U297" s="5" t="str">
        <f>+Instructions!$B$3</f>
        <v>A</v>
      </c>
      <c r="V297" s="52"/>
      <c r="W297" s="56">
        <f>+Instructions!$C$22</f>
        <v>0</v>
      </c>
      <c r="X297" s="17">
        <f>ROUND($AA297*(1-W297)+0.004999,2)</f>
        <v>72.400000000000006</v>
      </c>
      <c r="Y297" s="52"/>
      <c r="Z297" s="6" t="s">
        <v>1307</v>
      </c>
      <c r="AA297" s="39">
        <v>72.400000000000006</v>
      </c>
      <c r="AB297" s="60">
        <f>+W297</f>
        <v>0</v>
      </c>
      <c r="AC297" s="17">
        <f>+X297</f>
        <v>72.400000000000006</v>
      </c>
      <c r="AD297" s="12">
        <f>(AG297-AC297)/AG297</f>
        <v>0</v>
      </c>
      <c r="AE297" s="122"/>
      <c r="AF297" s="130">
        <v>3</v>
      </c>
      <c r="AG297" s="53">
        <f>SUM(AJ297:AL297)+AE297</f>
        <v>72.400000000000006</v>
      </c>
      <c r="AH297" s="52"/>
      <c r="AJ297" s="17">
        <f>ROUND(AC297/(1-VLOOKUP(AF297,Group,2,FALSE)),2)</f>
        <v>72.400000000000006</v>
      </c>
      <c r="AK297" s="17">
        <f>IF(VLOOKUP(AF297,Group,5,FALSE)="YES",VLOOKUP(ROUND(ROUND(AJ297,1)-AJ297,2),Round,2,FALSE)+VLOOKUP(AF297,Group,6,FALSE),0)</f>
        <v>0</v>
      </c>
      <c r="AL297" s="17">
        <f>IF(VLOOKUP(AF297,Group,7,FALSE)="",0,ROUND(AJ297-0.04999,1)-AJ297+AM297)</f>
        <v>0</v>
      </c>
      <c r="AM297" s="17" t="str">
        <f>IF(VLOOKUP(AF297,Group,7,FALSE)="","",VLOOKUP(AF297,Group,7,FALSE))</f>
        <v/>
      </c>
      <c r="AO297" s="31" t="s">
        <v>153</v>
      </c>
    </row>
    <row r="298" spans="2:41" s="3" customFormat="1" ht="9.9499999999999993" customHeight="1" x14ac:dyDescent="0.2">
      <c r="B298" s="113" t="s">
        <v>89</v>
      </c>
      <c r="D298" s="40"/>
      <c r="E298" s="75" t="s">
        <v>343</v>
      </c>
      <c r="F298" s="75"/>
      <c r="G298" s="30" t="s">
        <v>78</v>
      </c>
      <c r="H298" s="30"/>
      <c r="I298" s="30"/>
      <c r="J298" s="30"/>
      <c r="K298" s="30"/>
      <c r="L298" s="30"/>
      <c r="M298" s="30" t="s">
        <v>15</v>
      </c>
      <c r="N298" s="30"/>
      <c r="P298" s="75" t="s">
        <v>127</v>
      </c>
      <c r="Q298" s="90"/>
      <c r="R298" s="29" t="s">
        <v>181</v>
      </c>
      <c r="S298" s="39">
        <f>IF(Suggested="Yes",AA298,AG298)</f>
        <v>98.15</v>
      </c>
      <c r="T298" s="37" t="s">
        <v>140</v>
      </c>
      <c r="U298" s="5" t="str">
        <f>+Instructions!$B$3</f>
        <v>A</v>
      </c>
      <c r="V298" s="52"/>
      <c r="W298" s="56">
        <f>+Instructions!$C$22</f>
        <v>0</v>
      </c>
      <c r="X298" s="17">
        <f>ROUND($AA298*(1-W298)+0.004999,2)</f>
        <v>98.15</v>
      </c>
      <c r="Y298" s="52"/>
      <c r="Z298" s="6" t="s">
        <v>1307</v>
      </c>
      <c r="AA298" s="39">
        <v>98.15</v>
      </c>
      <c r="AB298" s="60">
        <f>+W298</f>
        <v>0</v>
      </c>
      <c r="AC298" s="17">
        <f>+X298</f>
        <v>98.15</v>
      </c>
      <c r="AD298" s="12">
        <f>(AG298-AC298)/AG298</f>
        <v>0</v>
      </c>
      <c r="AE298" s="122"/>
      <c r="AF298" s="130">
        <v>3</v>
      </c>
      <c r="AG298" s="53">
        <f>SUM(AJ298:AL298)+AE298</f>
        <v>98.15</v>
      </c>
      <c r="AH298" s="52"/>
      <c r="AJ298" s="17">
        <f>ROUND(AC298/(1-VLOOKUP(AF298,Group,2,FALSE)),2)</f>
        <v>98.15</v>
      </c>
      <c r="AK298" s="17">
        <f>IF(VLOOKUP(AF298,Group,5,FALSE)="YES",VLOOKUP(ROUND(ROUND(AJ298,1)-AJ298,2),Round,2,FALSE)+VLOOKUP(AF298,Group,6,FALSE),0)</f>
        <v>0</v>
      </c>
      <c r="AL298" s="17">
        <f>IF(VLOOKUP(AF298,Group,7,FALSE)="",0,ROUND(AJ298-0.04999,1)-AJ298+AM298)</f>
        <v>0</v>
      </c>
      <c r="AM298" s="17" t="str">
        <f>IF(VLOOKUP(AF298,Group,7,FALSE)="","",VLOOKUP(AF298,Group,7,FALSE))</f>
        <v/>
      </c>
      <c r="AO298" s="31" t="s">
        <v>153</v>
      </c>
    </row>
    <row r="299" spans="2:41" s="3" customFormat="1" ht="1.5" customHeight="1" x14ac:dyDescent="0.2">
      <c r="P299" s="75"/>
      <c r="Q299" s="90"/>
      <c r="R299" s="6"/>
      <c r="S299" s="39"/>
      <c r="T299" s="6"/>
      <c r="U299" s="5"/>
      <c r="V299" s="52"/>
      <c r="W299" s="56"/>
      <c r="X299" s="15"/>
      <c r="Y299" s="52"/>
      <c r="Z299" s="39"/>
      <c r="AA299" s="39"/>
      <c r="AB299" s="55"/>
      <c r="AC299" s="17"/>
      <c r="AD299" s="15"/>
      <c r="AE299" s="65"/>
      <c r="AF299" s="125"/>
      <c r="AG299" s="39"/>
      <c r="AH299" s="52"/>
      <c r="AJ299" s="17"/>
      <c r="AK299" s="17"/>
      <c r="AL299" s="17"/>
      <c r="AM299" s="17"/>
      <c r="AO299" s="31" t="s">
        <v>153</v>
      </c>
    </row>
    <row r="300" spans="2:41" s="3" customFormat="1" ht="9.9499999999999993" customHeight="1" x14ac:dyDescent="0.2">
      <c r="B300" s="113" t="s">
        <v>89</v>
      </c>
      <c r="D300" s="40"/>
      <c r="E300" s="75" t="s">
        <v>492</v>
      </c>
      <c r="F300" s="75"/>
      <c r="G300" s="30" t="s">
        <v>493</v>
      </c>
      <c r="H300" s="30"/>
      <c r="I300" s="30"/>
      <c r="J300" s="30"/>
      <c r="K300" s="30"/>
      <c r="L300" s="30"/>
      <c r="M300" s="30" t="s">
        <v>15</v>
      </c>
      <c r="N300" s="30"/>
      <c r="P300" s="75" t="s">
        <v>225</v>
      </c>
      <c r="Q300" s="90"/>
      <c r="R300" s="29"/>
      <c r="S300" s="39">
        <f>IF(Suggested="Yes",AA300,AG300)</f>
        <v>72.5</v>
      </c>
      <c r="T300" s="37" t="s">
        <v>140</v>
      </c>
      <c r="U300" s="5" t="str">
        <f>+Instructions!$B$3</f>
        <v>A</v>
      </c>
      <c r="V300" s="52"/>
      <c r="W300" s="56">
        <f>+Instructions!$C$22</f>
        <v>0</v>
      </c>
      <c r="X300" s="17">
        <f>ROUND($AA300*(1-W300)+0.004999,2)</f>
        <v>72.5</v>
      </c>
      <c r="Y300" s="52"/>
      <c r="Z300" s="6" t="s">
        <v>1307</v>
      </c>
      <c r="AA300" s="39">
        <v>72.5</v>
      </c>
      <c r="AB300" s="60">
        <f>+W300</f>
        <v>0</v>
      </c>
      <c r="AC300" s="17">
        <f>+X300</f>
        <v>72.5</v>
      </c>
      <c r="AD300" s="12">
        <f>(AG300-AC300)/AG300</f>
        <v>0</v>
      </c>
      <c r="AE300" s="122"/>
      <c r="AF300" s="130">
        <v>3</v>
      </c>
      <c r="AG300" s="53">
        <f>SUM(AJ300:AL300)+AE300</f>
        <v>72.5</v>
      </c>
      <c r="AH300" s="52"/>
      <c r="AJ300" s="17">
        <f>ROUND(AC300/(1-VLOOKUP(AF300,Group,2,FALSE)),2)</f>
        <v>72.5</v>
      </c>
      <c r="AK300" s="17">
        <f>IF(VLOOKUP(AF300,Group,5,FALSE)="YES",VLOOKUP(ROUND(ROUND(AJ300,1)-AJ300,2),Round,2,FALSE)+VLOOKUP(AF300,Group,6,FALSE),0)</f>
        <v>0</v>
      </c>
      <c r="AL300" s="17">
        <f>IF(VLOOKUP(AF300,Group,7,FALSE)="",0,ROUND(AJ300-0.04999,1)-AJ300+AM300)</f>
        <v>0</v>
      </c>
      <c r="AM300" s="17" t="str">
        <f>IF(VLOOKUP(AF300,Group,7,FALSE)="","",VLOOKUP(AF300,Group,7,FALSE))</f>
        <v/>
      </c>
      <c r="AO300" s="31" t="s">
        <v>153</v>
      </c>
    </row>
    <row r="301" spans="2:41" s="3" customFormat="1" ht="9.9499999999999993" customHeight="1" x14ac:dyDescent="0.2">
      <c r="B301" s="113" t="s">
        <v>89</v>
      </c>
      <c r="D301" s="40"/>
      <c r="E301" s="75" t="s">
        <v>492</v>
      </c>
      <c r="F301" s="75"/>
      <c r="G301" s="30" t="s">
        <v>886</v>
      </c>
      <c r="H301" s="30"/>
      <c r="I301" s="30"/>
      <c r="J301" s="30"/>
      <c r="K301" s="30"/>
      <c r="L301" s="30"/>
      <c r="M301" s="30" t="s">
        <v>15</v>
      </c>
      <c r="N301" s="30"/>
      <c r="P301" s="75" t="s">
        <v>225</v>
      </c>
      <c r="Q301" s="90"/>
      <c r="R301" s="29" t="s">
        <v>181</v>
      </c>
      <c r="S301" s="39">
        <f>IF(Suggested="Yes",AA301,AG301)</f>
        <v>98.25</v>
      </c>
      <c r="T301" s="37" t="s">
        <v>140</v>
      </c>
      <c r="U301" s="5" t="str">
        <f>+Instructions!$B$3</f>
        <v>A</v>
      </c>
      <c r="V301" s="52"/>
      <c r="W301" s="56">
        <f>+Instructions!$C$22</f>
        <v>0</v>
      </c>
      <c r="X301" s="17">
        <f>ROUND($AA301*(1-W301)+0.004999,2)</f>
        <v>98.25</v>
      </c>
      <c r="Y301" s="52"/>
      <c r="Z301" s="6" t="s">
        <v>1307</v>
      </c>
      <c r="AA301" s="39">
        <v>98.25</v>
      </c>
      <c r="AB301" s="60">
        <f>+W301</f>
        <v>0</v>
      </c>
      <c r="AC301" s="17">
        <f>+X301</f>
        <v>98.25</v>
      </c>
      <c r="AD301" s="12">
        <f>(AG301-AC301)/AG301</f>
        <v>0</v>
      </c>
      <c r="AE301" s="122"/>
      <c r="AF301" s="130">
        <v>3</v>
      </c>
      <c r="AG301" s="53">
        <f>SUM(AJ301:AL301)+AE301</f>
        <v>98.25</v>
      </c>
      <c r="AH301" s="52"/>
      <c r="AJ301" s="17">
        <f>ROUND(AC301/(1-VLOOKUP(AF301,Group,2,FALSE)),2)</f>
        <v>98.25</v>
      </c>
      <c r="AK301" s="17">
        <f>IF(VLOOKUP(AF301,Group,5,FALSE)="YES",VLOOKUP(ROUND(ROUND(AJ301,1)-AJ301,2),Round,2,FALSE)+VLOOKUP(AF301,Group,6,FALSE),0)</f>
        <v>0</v>
      </c>
      <c r="AL301" s="17">
        <f>IF(VLOOKUP(AF301,Group,7,FALSE)="",0,ROUND(AJ301-0.04999,1)-AJ301+AM301)</f>
        <v>0</v>
      </c>
      <c r="AM301" s="17" t="str">
        <f>IF(VLOOKUP(AF301,Group,7,FALSE)="","",VLOOKUP(AF301,Group,7,FALSE))</f>
        <v/>
      </c>
      <c r="AO301" s="31" t="s">
        <v>153</v>
      </c>
    </row>
    <row r="302" spans="2:41" s="3" customFormat="1" ht="1.5" customHeight="1" x14ac:dyDescent="0.2">
      <c r="P302" s="75"/>
      <c r="Q302" s="90"/>
      <c r="R302" s="6"/>
      <c r="S302" s="39"/>
      <c r="T302" s="6"/>
      <c r="U302" s="5"/>
      <c r="V302" s="52"/>
      <c r="W302" s="56"/>
      <c r="X302" s="15"/>
      <c r="Y302" s="52"/>
      <c r="Z302" s="39"/>
      <c r="AA302" s="39"/>
      <c r="AB302" s="55"/>
      <c r="AC302" s="17"/>
      <c r="AD302" s="15"/>
      <c r="AE302" s="65"/>
      <c r="AF302" s="125"/>
      <c r="AG302" s="39"/>
      <c r="AH302" s="52"/>
      <c r="AJ302" s="17"/>
      <c r="AK302" s="17"/>
      <c r="AL302" s="17"/>
      <c r="AM302" s="17"/>
      <c r="AO302" s="31" t="s">
        <v>153</v>
      </c>
    </row>
    <row r="303" spans="2:41" s="3" customFormat="1" ht="9.9499999999999993" customHeight="1" x14ac:dyDescent="0.2">
      <c r="B303" s="113" t="s">
        <v>89</v>
      </c>
      <c r="D303" s="40"/>
      <c r="E303" s="75" t="s">
        <v>348</v>
      </c>
      <c r="F303" s="75"/>
      <c r="G303" s="30" t="s">
        <v>0</v>
      </c>
      <c r="H303" s="30"/>
      <c r="I303" s="30"/>
      <c r="J303" s="30"/>
      <c r="K303" s="30"/>
      <c r="L303" s="30"/>
      <c r="M303" s="30" t="s">
        <v>15</v>
      </c>
      <c r="N303" s="30"/>
      <c r="P303" s="75" t="s">
        <v>50</v>
      </c>
      <c r="Q303" s="90"/>
      <c r="R303" s="29"/>
      <c r="S303" s="39">
        <f>IF(Suggested="Yes",AA303,AG303)</f>
        <v>83</v>
      </c>
      <c r="T303" s="37" t="s">
        <v>140</v>
      </c>
      <c r="U303" s="5" t="str">
        <f>+Instructions!$B$3</f>
        <v>A</v>
      </c>
      <c r="V303" s="52"/>
      <c r="W303" s="56">
        <f>+Instructions!$C$22</f>
        <v>0</v>
      </c>
      <c r="X303" s="17">
        <f>ROUND($AA303*(1-W303)+0.004999,2)</f>
        <v>83</v>
      </c>
      <c r="Y303" s="52"/>
      <c r="Z303" s="6" t="s">
        <v>1307</v>
      </c>
      <c r="AA303" s="39">
        <v>83</v>
      </c>
      <c r="AB303" s="60">
        <f>+W303</f>
        <v>0</v>
      </c>
      <c r="AC303" s="17">
        <f>+X303</f>
        <v>83</v>
      </c>
      <c r="AD303" s="12">
        <f>(AG303-AC303)/AG303</f>
        <v>0</v>
      </c>
      <c r="AE303" s="122"/>
      <c r="AF303" s="130">
        <v>3</v>
      </c>
      <c r="AG303" s="53">
        <f>SUM(AJ303:AL303)+AE303</f>
        <v>83</v>
      </c>
      <c r="AH303" s="52"/>
      <c r="AJ303" s="17">
        <f>ROUND(AC303/(1-VLOOKUP(AF303,Group,2,FALSE)),2)</f>
        <v>83</v>
      </c>
      <c r="AK303" s="17">
        <f>IF(VLOOKUP(AF303,Group,5,FALSE)="YES",VLOOKUP(ROUND(ROUND(AJ303,1)-AJ303,2),Round,2,FALSE)+VLOOKUP(AF303,Group,6,FALSE),0)</f>
        <v>0</v>
      </c>
      <c r="AL303" s="17">
        <f>IF(VLOOKUP(AF303,Group,7,FALSE)="",0,ROUND(AJ303-0.04999,1)-AJ303+AM303)</f>
        <v>0</v>
      </c>
      <c r="AM303" s="17" t="str">
        <f>IF(VLOOKUP(AF303,Group,7,FALSE)="","",VLOOKUP(AF303,Group,7,FALSE))</f>
        <v/>
      </c>
      <c r="AO303" s="31" t="s">
        <v>153</v>
      </c>
    </row>
    <row r="304" spans="2:41" s="3" customFormat="1" ht="9.9499999999999993" customHeight="1" x14ac:dyDescent="0.2">
      <c r="B304" s="113" t="s">
        <v>89</v>
      </c>
      <c r="D304" s="40"/>
      <c r="E304" s="75" t="s">
        <v>348</v>
      </c>
      <c r="F304" s="75"/>
      <c r="G304" s="30" t="s">
        <v>1</v>
      </c>
      <c r="H304" s="30"/>
      <c r="I304" s="30"/>
      <c r="J304" s="30"/>
      <c r="K304" s="30"/>
      <c r="L304" s="30"/>
      <c r="M304" s="30" t="s">
        <v>15</v>
      </c>
      <c r="N304" s="30"/>
      <c r="P304" s="75" t="s">
        <v>50</v>
      </c>
      <c r="Q304" s="90"/>
      <c r="R304" s="29" t="s">
        <v>181</v>
      </c>
      <c r="S304" s="39">
        <f>IF(Suggested="Yes",AA304,AG304)</f>
        <v>109.15</v>
      </c>
      <c r="T304" s="37" t="s">
        <v>140</v>
      </c>
      <c r="U304" s="5" t="str">
        <f>+Instructions!$B$3</f>
        <v>A</v>
      </c>
      <c r="V304" s="52"/>
      <c r="W304" s="56">
        <f>+Instructions!$C$22</f>
        <v>0</v>
      </c>
      <c r="X304" s="17">
        <f>ROUND($AA304*(1-W304)+0.004999,2)</f>
        <v>109.15</v>
      </c>
      <c r="Y304" s="52"/>
      <c r="Z304" s="6" t="s">
        <v>1307</v>
      </c>
      <c r="AA304" s="39">
        <v>109.15</v>
      </c>
      <c r="AB304" s="60">
        <f>+W304</f>
        <v>0</v>
      </c>
      <c r="AC304" s="17">
        <f>+X304</f>
        <v>109.15</v>
      </c>
      <c r="AD304" s="12">
        <f>(AG304-AC304)/AG304</f>
        <v>0</v>
      </c>
      <c r="AE304" s="122"/>
      <c r="AF304" s="130">
        <v>3</v>
      </c>
      <c r="AG304" s="53">
        <f>SUM(AJ304:AL304)+AE304</f>
        <v>109.15</v>
      </c>
      <c r="AH304" s="52"/>
      <c r="AJ304" s="17">
        <f>ROUND(AC304/(1-VLOOKUP(AF304,Group,2,FALSE)),2)</f>
        <v>109.15</v>
      </c>
      <c r="AK304" s="17">
        <f>IF(VLOOKUP(AF304,Group,5,FALSE)="YES",VLOOKUP(ROUND(ROUND(AJ304,1)-AJ304,2),Round,2,FALSE)+VLOOKUP(AF304,Group,6,FALSE),0)</f>
        <v>0</v>
      </c>
      <c r="AL304" s="17">
        <f>IF(VLOOKUP(AF304,Group,7,FALSE)="",0,ROUND(AJ304-0.04999,1)-AJ304+AM304)</f>
        <v>0</v>
      </c>
      <c r="AM304" s="17" t="str">
        <f>IF(VLOOKUP(AF304,Group,7,FALSE)="","",VLOOKUP(AF304,Group,7,FALSE))</f>
        <v/>
      </c>
      <c r="AO304" s="31" t="s">
        <v>153</v>
      </c>
    </row>
    <row r="305" spans="2:41" s="3" customFormat="1" ht="1.5" customHeight="1" x14ac:dyDescent="0.2">
      <c r="P305" s="75"/>
      <c r="Q305" s="90"/>
      <c r="R305" s="6"/>
      <c r="S305" s="39"/>
      <c r="T305" s="6"/>
      <c r="U305" s="5"/>
      <c r="V305" s="52"/>
      <c r="W305" s="56"/>
      <c r="X305" s="15"/>
      <c r="Y305" s="52"/>
      <c r="Z305" s="39"/>
      <c r="AA305" s="39"/>
      <c r="AB305" s="55"/>
      <c r="AC305" s="17"/>
      <c r="AD305" s="15"/>
      <c r="AE305" s="65"/>
      <c r="AF305" s="125"/>
      <c r="AG305" s="39"/>
      <c r="AH305" s="52"/>
      <c r="AJ305" s="17"/>
      <c r="AK305" s="17"/>
      <c r="AL305" s="17"/>
      <c r="AM305" s="17"/>
      <c r="AO305" s="31" t="s">
        <v>153</v>
      </c>
    </row>
    <row r="306" spans="2:41" s="3" customFormat="1" ht="9.9499999999999993" customHeight="1" x14ac:dyDescent="0.2">
      <c r="B306" s="113" t="s">
        <v>89</v>
      </c>
      <c r="D306" s="40"/>
      <c r="E306" s="75" t="s">
        <v>840</v>
      </c>
      <c r="F306" s="75"/>
      <c r="G306" s="30" t="s">
        <v>841</v>
      </c>
      <c r="H306" s="30"/>
      <c r="I306" s="30"/>
      <c r="J306" s="30"/>
      <c r="K306" s="30"/>
      <c r="L306" s="30"/>
      <c r="M306" s="30" t="s">
        <v>15</v>
      </c>
      <c r="N306" s="30"/>
      <c r="P306" s="75" t="s">
        <v>495</v>
      </c>
      <c r="Q306" s="90"/>
      <c r="R306" s="29"/>
      <c r="S306" s="39">
        <f>IF(Suggested="Yes",AA306,AG306)</f>
        <v>82.85</v>
      </c>
      <c r="T306" s="37" t="s">
        <v>140</v>
      </c>
      <c r="U306" s="5" t="str">
        <f>+Instructions!$B$3</f>
        <v>A</v>
      </c>
      <c r="V306" s="52"/>
      <c r="W306" s="56">
        <f>+Instructions!$C$22</f>
        <v>0</v>
      </c>
      <c r="X306" s="17">
        <f>ROUND($AA306*(1-W306)+0.004999,2)</f>
        <v>82.85</v>
      </c>
      <c r="Y306" s="52"/>
      <c r="Z306" s="6" t="s">
        <v>1307</v>
      </c>
      <c r="AA306" s="39">
        <v>82.85</v>
      </c>
      <c r="AB306" s="60">
        <f>+W306</f>
        <v>0</v>
      </c>
      <c r="AC306" s="17">
        <f>+X306</f>
        <v>82.85</v>
      </c>
      <c r="AD306" s="12">
        <f>(AG306-AC306)/AG306</f>
        <v>0</v>
      </c>
      <c r="AE306" s="122"/>
      <c r="AF306" s="130">
        <v>3</v>
      </c>
      <c r="AG306" s="53">
        <f>SUM(AJ306:AL306)+AE306</f>
        <v>82.85</v>
      </c>
      <c r="AH306" s="52"/>
      <c r="AJ306" s="17">
        <f>ROUND(AC306/(1-VLOOKUP(AF306,Group,2,FALSE)),2)</f>
        <v>82.85</v>
      </c>
      <c r="AK306" s="17">
        <f>IF(VLOOKUP(AF306,Group,5,FALSE)="YES",VLOOKUP(ROUND(ROUND(AJ306,1)-AJ306,2),Round,2,FALSE)+VLOOKUP(AF306,Group,6,FALSE),0)</f>
        <v>0</v>
      </c>
      <c r="AL306" s="17">
        <f>IF(VLOOKUP(AF306,Group,7,FALSE)="",0,ROUND(AJ306-0.04999,1)-AJ306+AM306)</f>
        <v>0</v>
      </c>
      <c r="AM306" s="17" t="str">
        <f>IF(VLOOKUP(AF306,Group,7,FALSE)="","",VLOOKUP(AF306,Group,7,FALSE))</f>
        <v/>
      </c>
      <c r="AO306" s="31" t="s">
        <v>153</v>
      </c>
    </row>
    <row r="307" spans="2:41" s="3" customFormat="1" ht="9.9499999999999993" customHeight="1" x14ac:dyDescent="0.2">
      <c r="B307" s="113" t="s">
        <v>89</v>
      </c>
      <c r="D307" s="40"/>
      <c r="E307" s="75" t="s">
        <v>840</v>
      </c>
      <c r="F307" s="75"/>
      <c r="G307" s="30" t="s">
        <v>887</v>
      </c>
      <c r="H307" s="30"/>
      <c r="I307" s="30"/>
      <c r="J307" s="30"/>
      <c r="K307" s="30"/>
      <c r="L307" s="30"/>
      <c r="M307" s="30" t="s">
        <v>15</v>
      </c>
      <c r="N307" s="30"/>
      <c r="P307" s="75" t="s">
        <v>495</v>
      </c>
      <c r="Q307" s="90"/>
      <c r="R307" s="29" t="s">
        <v>181</v>
      </c>
      <c r="S307" s="39">
        <f>IF(Suggested="Yes",AA307,AG307)</f>
        <v>109.05</v>
      </c>
      <c r="T307" s="37" t="s">
        <v>140</v>
      </c>
      <c r="U307" s="5" t="str">
        <f>+Instructions!$B$3</f>
        <v>A</v>
      </c>
      <c r="V307" s="52"/>
      <c r="W307" s="56">
        <f>+Instructions!$C$22</f>
        <v>0</v>
      </c>
      <c r="X307" s="17">
        <f>ROUND($AA307*(1-W307)+0.004999,2)</f>
        <v>109.05</v>
      </c>
      <c r="Y307" s="52"/>
      <c r="Z307" s="6" t="s">
        <v>1307</v>
      </c>
      <c r="AA307" s="39">
        <v>109.05</v>
      </c>
      <c r="AB307" s="60">
        <f>+W307</f>
        <v>0</v>
      </c>
      <c r="AC307" s="17">
        <f>+X307</f>
        <v>109.05</v>
      </c>
      <c r="AD307" s="12">
        <f>(AG307-AC307)/AG307</f>
        <v>0</v>
      </c>
      <c r="AE307" s="122"/>
      <c r="AF307" s="130">
        <v>3</v>
      </c>
      <c r="AG307" s="53">
        <f>SUM(AJ307:AL307)+AE307</f>
        <v>109.05</v>
      </c>
      <c r="AH307" s="52"/>
      <c r="AJ307" s="17">
        <f>ROUND(AC307/(1-VLOOKUP(AF307,Group,2,FALSE)),2)</f>
        <v>109.05</v>
      </c>
      <c r="AK307" s="17">
        <f>IF(VLOOKUP(AF307,Group,5,FALSE)="YES",VLOOKUP(ROUND(ROUND(AJ307,1)-AJ307,2),Round,2,FALSE)+VLOOKUP(AF307,Group,6,FALSE),0)</f>
        <v>0</v>
      </c>
      <c r="AL307" s="17">
        <f>IF(VLOOKUP(AF307,Group,7,FALSE)="",0,ROUND(AJ307-0.04999,1)-AJ307+AM307)</f>
        <v>0</v>
      </c>
      <c r="AM307" s="17" t="str">
        <f>IF(VLOOKUP(AF307,Group,7,FALSE)="","",VLOOKUP(AF307,Group,7,FALSE))</f>
        <v/>
      </c>
      <c r="AO307" s="31" t="s">
        <v>153</v>
      </c>
    </row>
    <row r="308" spans="2:41" s="3" customFormat="1" ht="1.5" customHeight="1" x14ac:dyDescent="0.2">
      <c r="P308" s="75"/>
      <c r="Q308" s="90"/>
      <c r="R308" s="6"/>
      <c r="S308" s="39"/>
      <c r="T308" s="6"/>
      <c r="U308" s="5"/>
      <c r="V308" s="52"/>
      <c r="W308" s="56"/>
      <c r="X308" s="15"/>
      <c r="Y308" s="52"/>
      <c r="Z308" s="39"/>
      <c r="AA308" s="39"/>
      <c r="AB308" s="55"/>
      <c r="AC308" s="17"/>
      <c r="AD308" s="15"/>
      <c r="AE308" s="65"/>
      <c r="AF308" s="125"/>
      <c r="AG308" s="39"/>
      <c r="AH308" s="52"/>
      <c r="AJ308" s="17"/>
      <c r="AK308" s="17"/>
      <c r="AL308" s="17"/>
      <c r="AM308" s="17"/>
      <c r="AO308" s="31" t="s">
        <v>153</v>
      </c>
    </row>
    <row r="309" spans="2:41" s="3" customFormat="1" ht="9.9499999999999993" customHeight="1" x14ac:dyDescent="0.2">
      <c r="B309" s="113" t="s">
        <v>89</v>
      </c>
      <c r="D309" s="40"/>
      <c r="E309" s="75" t="s">
        <v>962</v>
      </c>
      <c r="F309" s="75"/>
      <c r="G309" s="30" t="s">
        <v>960</v>
      </c>
      <c r="H309" s="30"/>
      <c r="I309" s="30"/>
      <c r="J309" s="30"/>
      <c r="K309" s="30"/>
      <c r="L309" s="30"/>
      <c r="M309" s="30" t="s">
        <v>15</v>
      </c>
      <c r="N309" s="30"/>
      <c r="P309" s="75" t="s">
        <v>963</v>
      </c>
      <c r="Q309" s="90"/>
      <c r="R309" s="29" t="s">
        <v>227</v>
      </c>
      <c r="S309" s="39">
        <f>IF(Suggested="Yes",AA309,AG309)</f>
        <v>83.75</v>
      </c>
      <c r="T309" s="37" t="s">
        <v>140</v>
      </c>
      <c r="U309" s="5" t="str">
        <f>+Instructions!$B$3</f>
        <v>A</v>
      </c>
      <c r="V309" s="52"/>
      <c r="W309" s="56">
        <f>+Instructions!$C$22</f>
        <v>0</v>
      </c>
      <c r="X309" s="17">
        <f>ROUND($AA309*(1-W309)+0.004999,2)</f>
        <v>83.75</v>
      </c>
      <c r="Y309" s="52"/>
      <c r="Z309" s="6" t="s">
        <v>1307</v>
      </c>
      <c r="AA309" s="39">
        <v>83.75</v>
      </c>
      <c r="AB309" s="60">
        <f>+W309</f>
        <v>0</v>
      </c>
      <c r="AC309" s="17">
        <f>+X309</f>
        <v>83.75</v>
      </c>
      <c r="AD309" s="12">
        <f>(AG309-AC309)/AG309</f>
        <v>0</v>
      </c>
      <c r="AE309" s="122"/>
      <c r="AF309" s="130">
        <v>3</v>
      </c>
      <c r="AG309" s="53">
        <f>SUM(AJ309:AL309)+AE309</f>
        <v>83.75</v>
      </c>
      <c r="AH309" s="52"/>
      <c r="AJ309" s="17">
        <f>ROUND(AC309/(1-VLOOKUP(AF309,Group,2,FALSE)),2)</f>
        <v>83.75</v>
      </c>
      <c r="AK309" s="17">
        <f>IF(VLOOKUP(AF309,Group,5,FALSE)="YES",VLOOKUP(ROUND(ROUND(AJ309,1)-AJ309,2),Round,2,FALSE)+VLOOKUP(AF309,Group,6,FALSE),0)</f>
        <v>0</v>
      </c>
      <c r="AL309" s="17">
        <f>IF(VLOOKUP(AF309,Group,7,FALSE)="",0,ROUND(AJ309-0.04999,1)-AJ309+AM309)</f>
        <v>0</v>
      </c>
      <c r="AM309" s="17" t="str">
        <f>IF(VLOOKUP(AF309,Group,7,FALSE)="","",VLOOKUP(AF309,Group,7,FALSE))</f>
        <v/>
      </c>
      <c r="AO309" s="31" t="s">
        <v>153</v>
      </c>
    </row>
    <row r="310" spans="2:41" s="3" customFormat="1" ht="9.9499999999999993" customHeight="1" x14ac:dyDescent="0.2">
      <c r="B310" s="113" t="s">
        <v>89</v>
      </c>
      <c r="D310" s="40"/>
      <c r="E310" s="75" t="s">
        <v>962</v>
      </c>
      <c r="F310" s="75"/>
      <c r="G310" s="30" t="s">
        <v>961</v>
      </c>
      <c r="H310" s="30"/>
      <c r="I310" s="30"/>
      <c r="J310" s="30"/>
      <c r="K310" s="30"/>
      <c r="L310" s="30"/>
      <c r="M310" s="30" t="s">
        <v>15</v>
      </c>
      <c r="N310" s="30"/>
      <c r="P310" s="75" t="s">
        <v>963</v>
      </c>
      <c r="Q310" s="90"/>
      <c r="R310" s="29" t="s">
        <v>181</v>
      </c>
      <c r="S310" s="39">
        <f>IF(Suggested="Yes",AA310,AG310)</f>
        <v>110.15</v>
      </c>
      <c r="T310" s="37" t="s">
        <v>140</v>
      </c>
      <c r="U310" s="5" t="str">
        <f>+Instructions!$B$3</f>
        <v>A</v>
      </c>
      <c r="V310" s="52"/>
      <c r="W310" s="56">
        <f>+Instructions!$C$22</f>
        <v>0</v>
      </c>
      <c r="X310" s="17">
        <f>ROUND($AA310*(1-W310)+0.004999,2)</f>
        <v>110.15</v>
      </c>
      <c r="Y310" s="52"/>
      <c r="Z310" s="6" t="s">
        <v>1307</v>
      </c>
      <c r="AA310" s="39">
        <v>110.15</v>
      </c>
      <c r="AB310" s="60">
        <f>+W310</f>
        <v>0</v>
      </c>
      <c r="AC310" s="17">
        <f>+X310</f>
        <v>110.15</v>
      </c>
      <c r="AD310" s="12">
        <f>(AG310-AC310)/AG310</f>
        <v>0</v>
      </c>
      <c r="AE310" s="122"/>
      <c r="AF310" s="130">
        <v>3</v>
      </c>
      <c r="AG310" s="53">
        <f>SUM(AJ310:AL310)+AE310</f>
        <v>110.15</v>
      </c>
      <c r="AH310" s="52"/>
      <c r="AJ310" s="17">
        <f>ROUND(AC310/(1-VLOOKUP(AF310,Group,2,FALSE)),2)</f>
        <v>110.15</v>
      </c>
      <c r="AK310" s="17">
        <f>IF(VLOOKUP(AF310,Group,5,FALSE)="YES",VLOOKUP(ROUND(ROUND(AJ310,1)-AJ310,2),Round,2,FALSE)+VLOOKUP(AF310,Group,6,FALSE),0)</f>
        <v>0</v>
      </c>
      <c r="AL310" s="17">
        <f>IF(VLOOKUP(AF310,Group,7,FALSE)="",0,ROUND(AJ310-0.04999,1)-AJ310+AM310)</f>
        <v>0</v>
      </c>
      <c r="AM310" s="17" t="str">
        <f>IF(VLOOKUP(AF310,Group,7,FALSE)="","",VLOOKUP(AF310,Group,7,FALSE))</f>
        <v/>
      </c>
      <c r="AO310" s="31" t="s">
        <v>153</v>
      </c>
    </row>
    <row r="311" spans="2:41" s="3" customFormat="1" ht="1.5" customHeight="1" x14ac:dyDescent="0.2">
      <c r="P311" s="75"/>
      <c r="Q311" s="90"/>
      <c r="R311" s="6"/>
      <c r="S311" s="39"/>
      <c r="T311" s="6"/>
      <c r="U311" s="5"/>
      <c r="V311" s="52"/>
      <c r="W311" s="56"/>
      <c r="X311" s="15"/>
      <c r="Y311" s="52"/>
      <c r="Z311" s="39"/>
      <c r="AA311" s="39"/>
      <c r="AB311" s="55"/>
      <c r="AC311" s="17"/>
      <c r="AD311" s="15"/>
      <c r="AE311" s="65"/>
      <c r="AF311" s="125"/>
      <c r="AG311" s="39"/>
      <c r="AH311" s="52"/>
      <c r="AJ311" s="17"/>
      <c r="AK311" s="17"/>
      <c r="AL311" s="17"/>
      <c r="AM311" s="17"/>
      <c r="AO311" s="31" t="s">
        <v>153</v>
      </c>
    </row>
    <row r="312" spans="2:41" s="3" customFormat="1" ht="9.9499999999999993" customHeight="1" x14ac:dyDescent="0.2">
      <c r="B312" s="113" t="s">
        <v>89</v>
      </c>
      <c r="D312" s="40"/>
      <c r="E312" s="75" t="s">
        <v>349</v>
      </c>
      <c r="F312" s="75"/>
      <c r="G312" s="30" t="s">
        <v>203</v>
      </c>
      <c r="H312" s="30"/>
      <c r="I312" s="30"/>
      <c r="J312" s="30"/>
      <c r="K312" s="30"/>
      <c r="L312" s="30"/>
      <c r="M312" s="30" t="s">
        <v>15</v>
      </c>
      <c r="N312" s="30"/>
      <c r="P312" s="75" t="s">
        <v>350</v>
      </c>
      <c r="Q312" s="90"/>
      <c r="R312" s="29"/>
      <c r="S312" s="39">
        <f>IF(Suggested="Yes",AA312,AG312)</f>
        <v>83.6</v>
      </c>
      <c r="T312" s="37" t="s">
        <v>140</v>
      </c>
      <c r="U312" s="5" t="str">
        <f>+Instructions!$B$3</f>
        <v>A</v>
      </c>
      <c r="V312" s="52"/>
      <c r="W312" s="56">
        <f>+Instructions!$C$22</f>
        <v>0</v>
      </c>
      <c r="X312" s="17">
        <f>ROUND($AA312*(1-W312)+0.004999,2)</f>
        <v>83.6</v>
      </c>
      <c r="Y312" s="52"/>
      <c r="Z312" s="6" t="s">
        <v>1307</v>
      </c>
      <c r="AA312" s="39">
        <v>83.6</v>
      </c>
      <c r="AB312" s="60">
        <f>+W312</f>
        <v>0</v>
      </c>
      <c r="AC312" s="17">
        <f>+X312</f>
        <v>83.6</v>
      </c>
      <c r="AD312" s="12">
        <f>(AG312-AC312)/AG312</f>
        <v>0</v>
      </c>
      <c r="AE312" s="122"/>
      <c r="AF312" s="130">
        <v>3</v>
      </c>
      <c r="AG312" s="53">
        <f>SUM(AJ312:AL312)+AE312</f>
        <v>83.6</v>
      </c>
      <c r="AH312" s="52"/>
      <c r="AJ312" s="17">
        <f>ROUND(AC312/(1-VLOOKUP(AF312,Group,2,FALSE)),2)</f>
        <v>83.6</v>
      </c>
      <c r="AK312" s="17">
        <f>IF(VLOOKUP(AF312,Group,5,FALSE)="YES",VLOOKUP(ROUND(ROUND(AJ312,1)-AJ312,2),Round,2,FALSE)+VLOOKUP(AF312,Group,6,FALSE),0)</f>
        <v>0</v>
      </c>
      <c r="AL312" s="17">
        <f>IF(VLOOKUP(AF312,Group,7,FALSE)="",0,ROUND(AJ312-0.04999,1)-AJ312+AM312)</f>
        <v>0</v>
      </c>
      <c r="AM312" s="17" t="str">
        <f>IF(VLOOKUP(AF312,Group,7,FALSE)="","",VLOOKUP(AF312,Group,7,FALSE))</f>
        <v/>
      </c>
      <c r="AO312" s="31" t="s">
        <v>153</v>
      </c>
    </row>
    <row r="313" spans="2:41" s="3" customFormat="1" ht="9.9499999999999993" customHeight="1" x14ac:dyDescent="0.2">
      <c r="B313" s="113" t="s">
        <v>89</v>
      </c>
      <c r="D313" s="40"/>
      <c r="E313" s="75" t="s">
        <v>349</v>
      </c>
      <c r="F313" s="75"/>
      <c r="G313" s="30" t="s">
        <v>204</v>
      </c>
      <c r="H313" s="30"/>
      <c r="I313" s="30"/>
      <c r="J313" s="30"/>
      <c r="K313" s="30"/>
      <c r="L313" s="30"/>
      <c r="M313" s="30" t="s">
        <v>15</v>
      </c>
      <c r="N313" s="30"/>
      <c r="P313" s="75" t="s">
        <v>350</v>
      </c>
      <c r="Q313" s="90"/>
      <c r="R313" s="29" t="s">
        <v>181</v>
      </c>
      <c r="S313" s="39">
        <f>IF(Suggested="Yes",AA313,AG313)</f>
        <v>109.8</v>
      </c>
      <c r="T313" s="37" t="s">
        <v>140</v>
      </c>
      <c r="U313" s="5" t="str">
        <f>+Instructions!$B$3</f>
        <v>A</v>
      </c>
      <c r="V313" s="52"/>
      <c r="W313" s="56">
        <f>+Instructions!$C$22</f>
        <v>0</v>
      </c>
      <c r="X313" s="17">
        <f>ROUND($AA313*(1-W313)+0.004999,2)</f>
        <v>109.8</v>
      </c>
      <c r="Y313" s="52"/>
      <c r="Z313" s="6" t="s">
        <v>1307</v>
      </c>
      <c r="AA313" s="39">
        <v>109.8</v>
      </c>
      <c r="AB313" s="60">
        <f>+W313</f>
        <v>0</v>
      </c>
      <c r="AC313" s="17">
        <f>+X313</f>
        <v>109.8</v>
      </c>
      <c r="AD313" s="12">
        <f>(AG313-AC313)/AG313</f>
        <v>0</v>
      </c>
      <c r="AE313" s="122"/>
      <c r="AF313" s="130">
        <v>3</v>
      </c>
      <c r="AG313" s="53">
        <f>SUM(AJ313:AL313)+AE313</f>
        <v>109.8</v>
      </c>
      <c r="AH313" s="52"/>
      <c r="AJ313" s="17">
        <f>ROUND(AC313/(1-VLOOKUP(AF313,Group,2,FALSE)),2)</f>
        <v>109.8</v>
      </c>
      <c r="AK313" s="17">
        <f>IF(VLOOKUP(AF313,Group,5,FALSE)="YES",VLOOKUP(ROUND(ROUND(AJ313,1)-AJ313,2),Round,2,FALSE)+VLOOKUP(AF313,Group,6,FALSE),0)</f>
        <v>0</v>
      </c>
      <c r="AL313" s="17">
        <f>IF(VLOOKUP(AF313,Group,7,FALSE)="",0,ROUND(AJ313-0.04999,1)-AJ313+AM313)</f>
        <v>0</v>
      </c>
      <c r="AM313" s="17" t="str">
        <f>IF(VLOOKUP(AF313,Group,7,FALSE)="","",VLOOKUP(AF313,Group,7,FALSE))</f>
        <v/>
      </c>
      <c r="AO313" s="31" t="s">
        <v>153</v>
      </c>
    </row>
    <row r="314" spans="2:41" s="3" customFormat="1" ht="1.5" customHeight="1" x14ac:dyDescent="0.2">
      <c r="P314" s="75"/>
      <c r="Q314" s="90"/>
      <c r="R314" s="6"/>
      <c r="S314" s="39"/>
      <c r="T314" s="6"/>
      <c r="U314" s="5"/>
      <c r="V314" s="52"/>
      <c r="W314" s="56"/>
      <c r="X314" s="15"/>
      <c r="Y314" s="52"/>
      <c r="Z314" s="39"/>
      <c r="AA314" s="39"/>
      <c r="AB314" s="55"/>
      <c r="AC314" s="17"/>
      <c r="AD314" s="15"/>
      <c r="AE314" s="65"/>
      <c r="AF314" s="125"/>
      <c r="AG314" s="39"/>
      <c r="AH314" s="52"/>
      <c r="AJ314" s="17"/>
      <c r="AK314" s="17"/>
      <c r="AL314" s="17"/>
      <c r="AM314" s="17"/>
      <c r="AO314" s="31" t="s">
        <v>153</v>
      </c>
    </row>
    <row r="315" spans="2:41" s="3" customFormat="1" ht="9.9499999999999993" customHeight="1" x14ac:dyDescent="0.2">
      <c r="B315" s="113" t="s">
        <v>89</v>
      </c>
      <c r="D315" s="40"/>
      <c r="E315" s="75" t="s">
        <v>544</v>
      </c>
      <c r="F315" s="75"/>
      <c r="G315" s="30" t="s">
        <v>542</v>
      </c>
      <c r="H315" s="30"/>
      <c r="I315" s="30"/>
      <c r="J315" s="30"/>
      <c r="K315" s="30"/>
      <c r="L315" s="30"/>
      <c r="M315" s="30" t="s">
        <v>15</v>
      </c>
      <c r="N315" s="30"/>
      <c r="P315" s="75" t="s">
        <v>545</v>
      </c>
      <c r="Q315" s="90"/>
      <c r="R315" s="29" t="s">
        <v>227</v>
      </c>
      <c r="S315" s="39">
        <f>IF(Suggested="Yes",AA315,AG315)</f>
        <v>83.6</v>
      </c>
      <c r="T315" s="37" t="s">
        <v>140</v>
      </c>
      <c r="U315" s="5" t="str">
        <f>+Instructions!$B$3</f>
        <v>A</v>
      </c>
      <c r="V315" s="52"/>
      <c r="W315" s="56">
        <f>+Instructions!$C$22</f>
        <v>0</v>
      </c>
      <c r="X315" s="17">
        <f>ROUND($AA315*(1-W315)+0.004999,2)</f>
        <v>83.6</v>
      </c>
      <c r="Y315" s="52"/>
      <c r="Z315" s="6" t="s">
        <v>1307</v>
      </c>
      <c r="AA315" s="39">
        <v>83.6</v>
      </c>
      <c r="AB315" s="60">
        <f>+W315</f>
        <v>0</v>
      </c>
      <c r="AC315" s="17">
        <f>+X315</f>
        <v>83.6</v>
      </c>
      <c r="AD315" s="12">
        <f>(AG315-AC315)/AG315</f>
        <v>0</v>
      </c>
      <c r="AE315" s="122"/>
      <c r="AF315" s="130">
        <v>3</v>
      </c>
      <c r="AG315" s="53">
        <f>SUM(AJ315:AL315)+AE315</f>
        <v>83.6</v>
      </c>
      <c r="AH315" s="52"/>
      <c r="AJ315" s="17">
        <f>ROUND(AC315/(1-VLOOKUP(AF315,Group,2,FALSE)),2)</f>
        <v>83.6</v>
      </c>
      <c r="AK315" s="17">
        <f>IF(VLOOKUP(AF315,Group,5,FALSE)="YES",VLOOKUP(ROUND(ROUND(AJ315,1)-AJ315,2),Round,2,FALSE)+VLOOKUP(AF315,Group,6,FALSE),0)</f>
        <v>0</v>
      </c>
      <c r="AL315" s="17">
        <f>IF(VLOOKUP(AF315,Group,7,FALSE)="",0,ROUND(AJ315-0.04999,1)-AJ315+AM315)</f>
        <v>0</v>
      </c>
      <c r="AM315" s="17" t="str">
        <f>IF(VLOOKUP(AF315,Group,7,FALSE)="","",VLOOKUP(AF315,Group,7,FALSE))</f>
        <v/>
      </c>
      <c r="AO315" s="31" t="s">
        <v>153</v>
      </c>
    </row>
    <row r="316" spans="2:41" s="3" customFormat="1" ht="9.9499999999999993" customHeight="1" x14ac:dyDescent="0.2">
      <c r="B316" s="113" t="s">
        <v>89</v>
      </c>
      <c r="D316" s="40"/>
      <c r="E316" s="75" t="s">
        <v>544</v>
      </c>
      <c r="F316" s="75"/>
      <c r="G316" s="30" t="s">
        <v>543</v>
      </c>
      <c r="H316" s="30"/>
      <c r="I316" s="30"/>
      <c r="J316" s="30"/>
      <c r="K316" s="30"/>
      <c r="L316" s="30"/>
      <c r="M316" s="30" t="s">
        <v>15</v>
      </c>
      <c r="N316" s="30"/>
      <c r="P316" s="75" t="s">
        <v>545</v>
      </c>
      <c r="Q316" s="90"/>
      <c r="R316" s="29" t="s">
        <v>181</v>
      </c>
      <c r="S316" s="39">
        <f>IF(Suggested="Yes",AA316,AG316)</f>
        <v>110</v>
      </c>
      <c r="T316" s="37" t="s">
        <v>140</v>
      </c>
      <c r="U316" s="5" t="str">
        <f>+Instructions!$B$3</f>
        <v>A</v>
      </c>
      <c r="V316" s="52"/>
      <c r="W316" s="56">
        <f>+Instructions!$C$22</f>
        <v>0</v>
      </c>
      <c r="X316" s="17">
        <f>ROUND($AA316*(1-W316)+0.004999,2)</f>
        <v>110</v>
      </c>
      <c r="Y316" s="52"/>
      <c r="Z316" s="6" t="s">
        <v>1307</v>
      </c>
      <c r="AA316" s="39">
        <v>110</v>
      </c>
      <c r="AB316" s="60">
        <f>+W316</f>
        <v>0</v>
      </c>
      <c r="AC316" s="17">
        <f>+X316</f>
        <v>110</v>
      </c>
      <c r="AD316" s="12">
        <f>(AG316-AC316)/AG316</f>
        <v>0</v>
      </c>
      <c r="AE316" s="122"/>
      <c r="AF316" s="130">
        <v>3</v>
      </c>
      <c r="AG316" s="53">
        <f>SUM(AJ316:AL316)+AE316</f>
        <v>110</v>
      </c>
      <c r="AH316" s="52"/>
      <c r="AJ316" s="17">
        <f>ROUND(AC316/(1-VLOOKUP(AF316,Group,2,FALSE)),2)</f>
        <v>110</v>
      </c>
      <c r="AK316" s="17">
        <f>IF(VLOOKUP(AF316,Group,5,FALSE)="YES",VLOOKUP(ROUND(ROUND(AJ316,1)-AJ316,2),Round,2,FALSE)+VLOOKUP(AF316,Group,6,FALSE),0)</f>
        <v>0</v>
      </c>
      <c r="AL316" s="17">
        <f>IF(VLOOKUP(AF316,Group,7,FALSE)="",0,ROUND(AJ316-0.04999,1)-AJ316+AM316)</f>
        <v>0</v>
      </c>
      <c r="AM316" s="17" t="str">
        <f>IF(VLOOKUP(AF316,Group,7,FALSE)="","",VLOOKUP(AF316,Group,7,FALSE))</f>
        <v/>
      </c>
      <c r="AO316" s="31" t="s">
        <v>153</v>
      </c>
    </row>
    <row r="317" spans="2:41" s="3" customFormat="1" ht="1.5" customHeight="1" x14ac:dyDescent="0.2">
      <c r="P317" s="75"/>
      <c r="Q317" s="90"/>
      <c r="R317" s="6"/>
      <c r="S317" s="39"/>
      <c r="T317" s="6"/>
      <c r="U317" s="5"/>
      <c r="V317" s="52"/>
      <c r="W317" s="56"/>
      <c r="X317" s="15"/>
      <c r="Y317" s="52"/>
      <c r="Z317" s="39"/>
      <c r="AA317" s="39"/>
      <c r="AB317" s="55"/>
      <c r="AC317" s="17"/>
      <c r="AD317" s="15"/>
      <c r="AE317" s="65"/>
      <c r="AF317" s="125"/>
      <c r="AG317" s="39"/>
      <c r="AH317" s="52"/>
      <c r="AJ317" s="17"/>
      <c r="AK317" s="17"/>
      <c r="AL317" s="17"/>
      <c r="AM317" s="17"/>
      <c r="AO317" s="31" t="s">
        <v>153</v>
      </c>
    </row>
    <row r="318" spans="2:41" s="3" customFormat="1" ht="9.9499999999999993" customHeight="1" x14ac:dyDescent="0.2">
      <c r="B318" s="113" t="s">
        <v>89</v>
      </c>
      <c r="D318" s="40"/>
      <c r="E318" s="75" t="s">
        <v>837</v>
      </c>
      <c r="F318" s="75"/>
      <c r="G318" s="30" t="s">
        <v>838</v>
      </c>
      <c r="H318" s="30"/>
      <c r="I318" s="30"/>
      <c r="J318" s="30"/>
      <c r="K318" s="30"/>
      <c r="L318" s="30"/>
      <c r="M318" s="30" t="s">
        <v>15</v>
      </c>
      <c r="N318" s="30"/>
      <c r="P318" s="75" t="s">
        <v>128</v>
      </c>
      <c r="Q318" s="90"/>
      <c r="R318" s="29"/>
      <c r="S318" s="39">
        <f>IF(Suggested="Yes",AA318,AG318)</f>
        <v>84.1</v>
      </c>
      <c r="T318" s="37" t="s">
        <v>140</v>
      </c>
      <c r="U318" s="5" t="str">
        <f>+Instructions!$B$3</f>
        <v>A</v>
      </c>
      <c r="V318" s="52"/>
      <c r="W318" s="56">
        <f>+Instructions!$C$22</f>
        <v>0</v>
      </c>
      <c r="X318" s="17">
        <f>ROUND($AA318*(1-W318)+0.004999,2)</f>
        <v>84.1</v>
      </c>
      <c r="Y318" s="52"/>
      <c r="Z318" s="6" t="s">
        <v>1307</v>
      </c>
      <c r="AA318" s="39">
        <v>84.1</v>
      </c>
      <c r="AB318" s="60">
        <f>+W318</f>
        <v>0</v>
      </c>
      <c r="AC318" s="17">
        <f>+X318</f>
        <v>84.1</v>
      </c>
      <c r="AD318" s="12">
        <f>(AG318-AC318)/AG318</f>
        <v>0</v>
      </c>
      <c r="AE318" s="122"/>
      <c r="AF318" s="130">
        <v>3</v>
      </c>
      <c r="AG318" s="53">
        <f>SUM(AJ318:AL318)+AE318</f>
        <v>84.1</v>
      </c>
      <c r="AH318" s="52"/>
      <c r="AJ318" s="17">
        <f>ROUND(AC318/(1-VLOOKUP(AF318,Group,2,FALSE)),2)</f>
        <v>84.1</v>
      </c>
      <c r="AK318" s="17">
        <f>IF(VLOOKUP(AF318,Group,5,FALSE)="YES",VLOOKUP(ROUND(ROUND(AJ318,1)-AJ318,2),Round,2,FALSE)+VLOOKUP(AF318,Group,6,FALSE),0)</f>
        <v>0</v>
      </c>
      <c r="AL318" s="17">
        <f>IF(VLOOKUP(AF318,Group,7,FALSE)="",0,ROUND(AJ318-0.04999,1)-AJ318+AM318)</f>
        <v>0</v>
      </c>
      <c r="AM318" s="17" t="str">
        <f>IF(VLOOKUP(AF318,Group,7,FALSE)="","",VLOOKUP(AF318,Group,7,FALSE))</f>
        <v/>
      </c>
      <c r="AO318" s="31" t="s">
        <v>153</v>
      </c>
    </row>
    <row r="319" spans="2:41" s="3" customFormat="1" ht="9.9499999999999993" customHeight="1" x14ac:dyDescent="0.2">
      <c r="B319" s="113" t="s">
        <v>89</v>
      </c>
      <c r="D319" s="40"/>
      <c r="E319" s="75" t="s">
        <v>837</v>
      </c>
      <c r="F319" s="75"/>
      <c r="G319" s="30" t="s">
        <v>839</v>
      </c>
      <c r="H319" s="30"/>
      <c r="I319" s="30"/>
      <c r="J319" s="30"/>
      <c r="K319" s="30"/>
      <c r="L319" s="30"/>
      <c r="M319" s="30" t="s">
        <v>15</v>
      </c>
      <c r="N319" s="30"/>
      <c r="P319" s="75" t="s">
        <v>128</v>
      </c>
      <c r="Q319" s="90"/>
      <c r="R319" s="29" t="s">
        <v>181</v>
      </c>
      <c r="S319" s="39">
        <f>IF(Suggested="Yes",AA319,AG319)</f>
        <v>110.5</v>
      </c>
      <c r="T319" s="37" t="s">
        <v>140</v>
      </c>
      <c r="U319" s="5" t="str">
        <f>+Instructions!$B$3</f>
        <v>A</v>
      </c>
      <c r="V319" s="52"/>
      <c r="W319" s="56">
        <f>+Instructions!$C$22</f>
        <v>0</v>
      </c>
      <c r="X319" s="17">
        <f>ROUND($AA319*(1-W319)+0.004999,2)</f>
        <v>110.5</v>
      </c>
      <c r="Y319" s="52"/>
      <c r="Z319" s="6" t="s">
        <v>1307</v>
      </c>
      <c r="AA319" s="39">
        <v>110.5</v>
      </c>
      <c r="AB319" s="60">
        <f>+W319</f>
        <v>0</v>
      </c>
      <c r="AC319" s="17">
        <f>+X319</f>
        <v>110.5</v>
      </c>
      <c r="AD319" s="12">
        <f>(AG319-AC319)/AG319</f>
        <v>0</v>
      </c>
      <c r="AE319" s="122"/>
      <c r="AF319" s="130">
        <v>3</v>
      </c>
      <c r="AG319" s="53">
        <f>SUM(AJ319:AL319)+AE319</f>
        <v>110.5</v>
      </c>
      <c r="AH319" s="52"/>
      <c r="AJ319" s="17">
        <f>ROUND(AC319/(1-VLOOKUP(AF319,Group,2,FALSE)),2)</f>
        <v>110.5</v>
      </c>
      <c r="AK319" s="17">
        <f>IF(VLOOKUP(AF319,Group,5,FALSE)="YES",VLOOKUP(ROUND(ROUND(AJ319,1)-AJ319,2),Round,2,FALSE)+VLOOKUP(AF319,Group,6,FALSE),0)</f>
        <v>0</v>
      </c>
      <c r="AL319" s="17">
        <f>IF(VLOOKUP(AF319,Group,7,FALSE)="",0,ROUND(AJ319-0.04999,1)-AJ319+AM319)</f>
        <v>0</v>
      </c>
      <c r="AM319" s="17" t="str">
        <f>IF(VLOOKUP(AF319,Group,7,FALSE)="","",VLOOKUP(AF319,Group,7,FALSE))</f>
        <v/>
      </c>
      <c r="AO319" s="31" t="s">
        <v>153</v>
      </c>
    </row>
    <row r="320" spans="2:41" s="3" customFormat="1" ht="1.5" customHeight="1" x14ac:dyDescent="0.2">
      <c r="P320" s="75"/>
      <c r="Q320" s="90"/>
      <c r="R320" s="6"/>
      <c r="S320" s="39"/>
      <c r="T320" s="6"/>
      <c r="U320" s="5"/>
      <c r="V320" s="52"/>
      <c r="W320" s="56"/>
      <c r="X320" s="15"/>
      <c r="Y320" s="52"/>
      <c r="Z320" s="39"/>
      <c r="AA320" s="39"/>
      <c r="AB320" s="55"/>
      <c r="AC320" s="17"/>
      <c r="AD320" s="15"/>
      <c r="AE320" s="65"/>
      <c r="AF320" s="125"/>
      <c r="AG320" s="39"/>
      <c r="AH320" s="52"/>
      <c r="AJ320" s="17"/>
      <c r="AK320" s="17"/>
      <c r="AL320" s="17"/>
      <c r="AM320" s="17"/>
      <c r="AO320" s="31" t="s">
        <v>153</v>
      </c>
    </row>
    <row r="321" spans="2:41" s="3" customFormat="1" ht="9.9499999999999993" customHeight="1" x14ac:dyDescent="0.2">
      <c r="B321" s="113" t="s">
        <v>89</v>
      </c>
      <c r="D321" s="40"/>
      <c r="E321" s="75" t="s">
        <v>844</v>
      </c>
      <c r="F321" s="75"/>
      <c r="G321" s="30" t="s">
        <v>842</v>
      </c>
      <c r="H321" s="30"/>
      <c r="I321" s="30"/>
      <c r="J321" s="30"/>
      <c r="K321" s="30"/>
      <c r="L321" s="30"/>
      <c r="M321" s="30" t="s">
        <v>15</v>
      </c>
      <c r="N321" s="30"/>
      <c r="P321" s="75" t="s">
        <v>400</v>
      </c>
      <c r="Q321" s="90"/>
      <c r="R321" s="29"/>
      <c r="S321" s="39">
        <f>IF(Suggested="Yes",AA321,AG321)</f>
        <v>83.4</v>
      </c>
      <c r="T321" s="37" t="s">
        <v>140</v>
      </c>
      <c r="U321" s="5" t="str">
        <f>+Instructions!$B$3</f>
        <v>A</v>
      </c>
      <c r="V321" s="52"/>
      <c r="W321" s="56">
        <f>+Instructions!$C$22</f>
        <v>0</v>
      </c>
      <c r="X321" s="17">
        <f>ROUND($AA321*(1-W321)+0.004999,2)</f>
        <v>83.4</v>
      </c>
      <c r="Y321" s="52"/>
      <c r="Z321" s="6" t="s">
        <v>1307</v>
      </c>
      <c r="AA321" s="39">
        <v>83.4</v>
      </c>
      <c r="AB321" s="60">
        <f>+W321</f>
        <v>0</v>
      </c>
      <c r="AC321" s="17">
        <f>+X321</f>
        <v>83.4</v>
      </c>
      <c r="AD321" s="12">
        <f>(AG321-AC321)/AG321</f>
        <v>0</v>
      </c>
      <c r="AE321" s="122"/>
      <c r="AF321" s="130">
        <v>3</v>
      </c>
      <c r="AG321" s="53">
        <f>SUM(AJ321:AL321)+AE321</f>
        <v>83.4</v>
      </c>
      <c r="AH321" s="52"/>
      <c r="AJ321" s="17">
        <f>ROUND(AC321/(1-VLOOKUP(AF321,Group,2,FALSE)),2)</f>
        <v>83.4</v>
      </c>
      <c r="AK321" s="17">
        <f>IF(VLOOKUP(AF321,Group,5,FALSE)="YES",VLOOKUP(ROUND(ROUND(AJ321,1)-AJ321,2),Round,2,FALSE)+VLOOKUP(AF321,Group,6,FALSE),0)</f>
        <v>0</v>
      </c>
      <c r="AL321" s="17">
        <f>IF(VLOOKUP(AF321,Group,7,FALSE)="",0,ROUND(AJ321-0.04999,1)-AJ321+AM321)</f>
        <v>0</v>
      </c>
      <c r="AM321" s="17" t="str">
        <f>IF(VLOOKUP(AF321,Group,7,FALSE)="","",VLOOKUP(AF321,Group,7,FALSE))</f>
        <v/>
      </c>
      <c r="AO321" s="31" t="s">
        <v>153</v>
      </c>
    </row>
    <row r="322" spans="2:41" s="3" customFormat="1" ht="9.9499999999999993" customHeight="1" x14ac:dyDescent="0.2">
      <c r="B322" s="113" t="s">
        <v>89</v>
      </c>
      <c r="D322" s="40"/>
      <c r="E322" s="75" t="s">
        <v>844</v>
      </c>
      <c r="F322" s="75"/>
      <c r="G322" s="30" t="s">
        <v>843</v>
      </c>
      <c r="H322" s="30"/>
      <c r="I322" s="30"/>
      <c r="J322" s="30"/>
      <c r="K322" s="30"/>
      <c r="L322" s="30"/>
      <c r="M322" s="30" t="s">
        <v>15</v>
      </c>
      <c r="N322" s="30"/>
      <c r="P322" s="75" t="s">
        <v>400</v>
      </c>
      <c r="Q322" s="90"/>
      <c r="R322" s="29" t="s">
        <v>181</v>
      </c>
      <c r="S322" s="39">
        <f>IF(Suggested="Yes",AA322,AG322)</f>
        <v>109.85</v>
      </c>
      <c r="T322" s="37" t="s">
        <v>140</v>
      </c>
      <c r="U322" s="5" t="str">
        <f>+Instructions!$B$3</f>
        <v>A</v>
      </c>
      <c r="V322" s="52"/>
      <c r="W322" s="56">
        <f>+Instructions!$C$22</f>
        <v>0</v>
      </c>
      <c r="X322" s="17">
        <f>ROUND($AA322*(1-W322)+0.004999,2)</f>
        <v>109.85</v>
      </c>
      <c r="Y322" s="52"/>
      <c r="Z322" s="6" t="s">
        <v>1307</v>
      </c>
      <c r="AA322" s="39">
        <v>109.85</v>
      </c>
      <c r="AB322" s="60">
        <f>+W322</f>
        <v>0</v>
      </c>
      <c r="AC322" s="17">
        <f>+X322</f>
        <v>109.85</v>
      </c>
      <c r="AD322" s="12">
        <f>(AG322-AC322)/AG322</f>
        <v>0</v>
      </c>
      <c r="AE322" s="122"/>
      <c r="AF322" s="130">
        <v>3</v>
      </c>
      <c r="AG322" s="53">
        <f>SUM(AJ322:AL322)+AE322</f>
        <v>109.85</v>
      </c>
      <c r="AH322" s="52"/>
      <c r="AJ322" s="17">
        <f>ROUND(AC322/(1-VLOOKUP(AF322,Group,2,FALSE)),2)</f>
        <v>109.85</v>
      </c>
      <c r="AK322" s="17">
        <f>IF(VLOOKUP(AF322,Group,5,FALSE)="YES",VLOOKUP(ROUND(ROUND(AJ322,1)-AJ322,2),Round,2,FALSE)+VLOOKUP(AF322,Group,6,FALSE),0)</f>
        <v>0</v>
      </c>
      <c r="AL322" s="17">
        <f>IF(VLOOKUP(AF322,Group,7,FALSE)="",0,ROUND(AJ322-0.04999,1)-AJ322+AM322)</f>
        <v>0</v>
      </c>
      <c r="AM322" s="17" t="str">
        <f>IF(VLOOKUP(AF322,Group,7,FALSE)="","",VLOOKUP(AF322,Group,7,FALSE))</f>
        <v/>
      </c>
      <c r="AO322" s="31" t="s">
        <v>153</v>
      </c>
    </row>
    <row r="323" spans="2:41" s="3" customFormat="1" ht="1.5" customHeight="1" x14ac:dyDescent="0.2">
      <c r="P323" s="75"/>
      <c r="Q323" s="90"/>
      <c r="R323" s="6"/>
      <c r="S323" s="39"/>
      <c r="T323" s="6"/>
      <c r="U323" s="5"/>
      <c r="V323" s="52"/>
      <c r="W323" s="56"/>
      <c r="X323" s="15"/>
      <c r="Y323" s="52"/>
      <c r="Z323" s="39"/>
      <c r="AA323" s="39"/>
      <c r="AB323" s="55"/>
      <c r="AC323" s="17"/>
      <c r="AD323" s="15"/>
      <c r="AE323" s="65"/>
      <c r="AF323" s="125"/>
      <c r="AG323" s="39"/>
      <c r="AH323" s="52"/>
      <c r="AJ323" s="17"/>
      <c r="AK323" s="17"/>
      <c r="AL323" s="17"/>
      <c r="AM323" s="17"/>
      <c r="AO323" s="31" t="s">
        <v>153</v>
      </c>
    </row>
    <row r="324" spans="2:41" s="3" customFormat="1" ht="9.9499999999999993" customHeight="1" x14ac:dyDescent="0.2">
      <c r="B324" s="113" t="s">
        <v>89</v>
      </c>
      <c r="D324" s="40"/>
      <c r="E324" s="75" t="s">
        <v>473</v>
      </c>
      <c r="F324" s="75"/>
      <c r="G324" s="30" t="s">
        <v>425</v>
      </c>
      <c r="H324" s="30"/>
      <c r="I324" s="30"/>
      <c r="J324" s="30"/>
      <c r="K324" s="30"/>
      <c r="L324" s="30"/>
      <c r="M324" s="30" t="s">
        <v>15</v>
      </c>
      <c r="N324" s="30"/>
      <c r="P324" s="75" t="s">
        <v>19</v>
      </c>
      <c r="Q324" s="90"/>
      <c r="R324" s="29" t="s">
        <v>1215</v>
      </c>
      <c r="S324" s="39">
        <f>IF(Suggested="Yes",AA324,AG324)</f>
        <v>108.9</v>
      </c>
      <c r="T324" s="37" t="s">
        <v>140</v>
      </c>
      <c r="U324" s="5" t="str">
        <f>+Instructions!$B$3</f>
        <v>A</v>
      </c>
      <c r="V324" s="52"/>
      <c r="W324" s="56">
        <f>+Instructions!$C$22</f>
        <v>0</v>
      </c>
      <c r="X324" s="17">
        <f>ROUND($AA324*(1-W324)+0.004999,2)</f>
        <v>108.9</v>
      </c>
      <c r="Y324" s="52"/>
      <c r="Z324" s="6" t="s">
        <v>1307</v>
      </c>
      <c r="AA324" s="39">
        <v>108.9</v>
      </c>
      <c r="AB324" s="60">
        <f>+W324</f>
        <v>0</v>
      </c>
      <c r="AC324" s="17">
        <f>+X324</f>
        <v>108.9</v>
      </c>
      <c r="AD324" s="12">
        <f>(AG324-AC324)/AG324</f>
        <v>0</v>
      </c>
      <c r="AE324" s="122"/>
      <c r="AF324" s="130">
        <v>3</v>
      </c>
      <c r="AG324" s="53">
        <f>SUM(AJ324:AL324)+AE324</f>
        <v>108.9</v>
      </c>
      <c r="AH324" s="52"/>
      <c r="AJ324" s="17">
        <f>ROUND(AC324/(1-VLOOKUP(AF324,Group,2,FALSE)),2)</f>
        <v>108.9</v>
      </c>
      <c r="AK324" s="17">
        <f>IF(VLOOKUP(AF324,Group,5,FALSE)="YES",VLOOKUP(ROUND(ROUND(AJ324,1)-AJ324,2),Round,2,FALSE)+VLOOKUP(AF324,Group,6,FALSE),0)</f>
        <v>0</v>
      </c>
      <c r="AL324" s="17">
        <f>IF(VLOOKUP(AF324,Group,7,FALSE)="",0,ROUND(AJ324-0.04999,1)-AJ324+AM324)</f>
        <v>0</v>
      </c>
      <c r="AM324" s="17" t="str">
        <f>IF(VLOOKUP(AF324,Group,7,FALSE)="","",VLOOKUP(AF324,Group,7,FALSE))</f>
        <v/>
      </c>
      <c r="AO324" s="31" t="s">
        <v>153</v>
      </c>
    </row>
    <row r="325" spans="2:41" s="3" customFormat="1" ht="9.9499999999999993" customHeight="1" x14ac:dyDescent="0.2">
      <c r="B325" s="113" t="s">
        <v>89</v>
      </c>
      <c r="D325" s="40"/>
      <c r="E325" s="75" t="s">
        <v>473</v>
      </c>
      <c r="F325" s="75"/>
      <c r="G325" s="30" t="s">
        <v>474</v>
      </c>
      <c r="H325" s="30"/>
      <c r="I325" s="30"/>
      <c r="J325" s="30"/>
      <c r="K325" s="30"/>
      <c r="L325" s="30"/>
      <c r="M325" s="30" t="s">
        <v>15</v>
      </c>
      <c r="N325" s="30"/>
      <c r="P325" s="75" t="s">
        <v>19</v>
      </c>
      <c r="Q325" s="90"/>
      <c r="R325" s="29" t="s">
        <v>1215</v>
      </c>
      <c r="S325" s="39">
        <f>IF(Suggested="Yes",AA325,AG325)</f>
        <v>108.9</v>
      </c>
      <c r="T325" s="37" t="s">
        <v>140</v>
      </c>
      <c r="U325" s="5" t="str">
        <f>+Instructions!$B$3</f>
        <v>A</v>
      </c>
      <c r="V325" s="52"/>
      <c r="W325" s="56">
        <f>+Instructions!$C$22</f>
        <v>0</v>
      </c>
      <c r="X325" s="17">
        <f>ROUND($AA325*(1-W325)+0.004999,2)</f>
        <v>108.9</v>
      </c>
      <c r="Y325" s="52"/>
      <c r="Z325" s="6" t="s">
        <v>1307</v>
      </c>
      <c r="AA325" s="39">
        <v>108.9</v>
      </c>
      <c r="AB325" s="60">
        <f>+W325</f>
        <v>0</v>
      </c>
      <c r="AC325" s="17">
        <f>+X325</f>
        <v>108.9</v>
      </c>
      <c r="AD325" s="12">
        <f>(AG325-AC325)/AG325</f>
        <v>0</v>
      </c>
      <c r="AE325" s="122"/>
      <c r="AF325" s="130">
        <v>3</v>
      </c>
      <c r="AG325" s="53">
        <f>SUM(AJ325:AL325)+AE325</f>
        <v>108.9</v>
      </c>
      <c r="AH325" s="52"/>
      <c r="AJ325" s="17">
        <f>ROUND(AC325/(1-VLOOKUP(AF325,Group,2,FALSE)),2)</f>
        <v>108.9</v>
      </c>
      <c r="AK325" s="17">
        <f>IF(VLOOKUP(AF325,Group,5,FALSE)="YES",VLOOKUP(ROUND(ROUND(AJ325,1)-AJ325,2),Round,2,FALSE)+VLOOKUP(AF325,Group,6,FALSE),0)</f>
        <v>0</v>
      </c>
      <c r="AL325" s="17">
        <f>IF(VLOOKUP(AF325,Group,7,FALSE)="",0,ROUND(AJ325-0.04999,1)-AJ325+AM325)</f>
        <v>0</v>
      </c>
      <c r="AM325" s="17" t="str">
        <f>IF(VLOOKUP(AF325,Group,7,FALSE)="","",VLOOKUP(AF325,Group,7,FALSE))</f>
        <v/>
      </c>
      <c r="AO325" s="31" t="s">
        <v>153</v>
      </c>
    </row>
    <row r="326" spans="2:41" s="3" customFormat="1" ht="1.5" customHeight="1" x14ac:dyDescent="0.2">
      <c r="P326" s="75"/>
      <c r="Q326" s="90"/>
      <c r="R326" s="6"/>
      <c r="S326" s="39"/>
      <c r="T326" s="6"/>
      <c r="U326" s="5"/>
      <c r="V326" s="52"/>
      <c r="W326" s="56"/>
      <c r="X326" s="15"/>
      <c r="Y326" s="52"/>
      <c r="Z326" s="39"/>
      <c r="AA326" s="39"/>
      <c r="AB326" s="55"/>
      <c r="AC326" s="17"/>
      <c r="AD326" s="15"/>
      <c r="AE326" s="65"/>
      <c r="AF326" s="125"/>
      <c r="AG326" s="39"/>
      <c r="AH326" s="52"/>
      <c r="AJ326" s="17"/>
      <c r="AK326" s="17"/>
      <c r="AL326" s="17"/>
      <c r="AM326" s="17"/>
      <c r="AO326" s="31" t="s">
        <v>153</v>
      </c>
    </row>
    <row r="327" spans="2:41" s="3" customFormat="1" ht="9.9499999999999993" customHeight="1" x14ac:dyDescent="0.2">
      <c r="B327" s="113" t="s">
        <v>89</v>
      </c>
      <c r="D327" s="40"/>
      <c r="E327" s="75" t="s">
        <v>353</v>
      </c>
      <c r="F327" s="75"/>
      <c r="G327" s="30" t="s">
        <v>351</v>
      </c>
      <c r="H327" s="30"/>
      <c r="I327" s="30"/>
      <c r="J327" s="30"/>
      <c r="K327" s="30"/>
      <c r="L327" s="30"/>
      <c r="M327" s="30" t="s">
        <v>15</v>
      </c>
      <c r="N327" s="30"/>
      <c r="P327" s="75" t="s">
        <v>225</v>
      </c>
      <c r="Q327" s="90"/>
      <c r="R327" s="29"/>
      <c r="S327" s="39">
        <f>IF(Suggested="Yes",AA327,AG327)</f>
        <v>81</v>
      </c>
      <c r="T327" s="37" t="s">
        <v>140</v>
      </c>
      <c r="U327" s="5" t="str">
        <f>+Instructions!$B$3</f>
        <v>A</v>
      </c>
      <c r="V327" s="52"/>
      <c r="W327" s="56">
        <f>+Instructions!$C$22</f>
        <v>0</v>
      </c>
      <c r="X327" s="17">
        <f>ROUND($AA327*(1-W327)+0.004999,2)</f>
        <v>81</v>
      </c>
      <c r="Y327" s="52"/>
      <c r="Z327" s="6" t="s">
        <v>1307</v>
      </c>
      <c r="AA327" s="39">
        <v>81</v>
      </c>
      <c r="AB327" s="60">
        <f>+W327</f>
        <v>0</v>
      </c>
      <c r="AC327" s="17">
        <f>+X327</f>
        <v>81</v>
      </c>
      <c r="AD327" s="12">
        <f>(AG327-AC327)/AG327</f>
        <v>0</v>
      </c>
      <c r="AE327" s="122"/>
      <c r="AF327" s="130">
        <v>3</v>
      </c>
      <c r="AG327" s="53">
        <f>SUM(AJ327:AL327)+AE327</f>
        <v>81</v>
      </c>
      <c r="AH327" s="52"/>
      <c r="AJ327" s="17">
        <f>ROUND(AC327/(1-VLOOKUP(AF327,Group,2,FALSE)),2)</f>
        <v>81</v>
      </c>
      <c r="AK327" s="17">
        <f>IF(VLOOKUP(AF327,Group,5,FALSE)="YES",VLOOKUP(ROUND(ROUND(AJ327,1)-AJ327,2),Round,2,FALSE)+VLOOKUP(AF327,Group,6,FALSE),0)</f>
        <v>0</v>
      </c>
      <c r="AL327" s="17">
        <f>IF(VLOOKUP(AF327,Group,7,FALSE)="",0,ROUND(AJ327-0.04999,1)-AJ327+AM327)</f>
        <v>0</v>
      </c>
      <c r="AM327" s="17" t="str">
        <f>IF(VLOOKUP(AF327,Group,7,FALSE)="","",VLOOKUP(AF327,Group,7,FALSE))</f>
        <v/>
      </c>
      <c r="AO327" s="31" t="s">
        <v>153</v>
      </c>
    </row>
    <row r="328" spans="2:41" s="3" customFormat="1" ht="9.9499999999999993" customHeight="1" x14ac:dyDescent="0.2">
      <c r="B328" s="113" t="s">
        <v>89</v>
      </c>
      <c r="D328" s="40"/>
      <c r="E328" s="75" t="s">
        <v>353</v>
      </c>
      <c r="F328" s="75"/>
      <c r="G328" s="30" t="s">
        <v>352</v>
      </c>
      <c r="H328" s="30"/>
      <c r="I328" s="30"/>
      <c r="J328" s="30"/>
      <c r="K328" s="30"/>
      <c r="L328" s="30"/>
      <c r="M328" s="30" t="s">
        <v>15</v>
      </c>
      <c r="N328" s="30"/>
      <c r="P328" s="75" t="s">
        <v>225</v>
      </c>
      <c r="Q328" s="90"/>
      <c r="R328" s="29" t="s">
        <v>181</v>
      </c>
      <c r="S328" s="39">
        <f>IF(Suggested="Yes",AA328,AG328)</f>
        <v>107.15</v>
      </c>
      <c r="T328" s="37" t="s">
        <v>140</v>
      </c>
      <c r="U328" s="5" t="str">
        <f>+Instructions!$B$3</f>
        <v>A</v>
      </c>
      <c r="V328" s="52"/>
      <c r="W328" s="56">
        <f>+Instructions!$C$22</f>
        <v>0</v>
      </c>
      <c r="X328" s="17">
        <f>ROUND($AA328*(1-W328)+0.004999,2)</f>
        <v>107.15</v>
      </c>
      <c r="Y328" s="52"/>
      <c r="Z328" s="6" t="s">
        <v>1307</v>
      </c>
      <c r="AA328" s="39">
        <v>107.15</v>
      </c>
      <c r="AB328" s="60">
        <f>+W328</f>
        <v>0</v>
      </c>
      <c r="AC328" s="17">
        <f>+X328</f>
        <v>107.15</v>
      </c>
      <c r="AD328" s="12">
        <f>(AG328-AC328)/AG328</f>
        <v>0</v>
      </c>
      <c r="AE328" s="122"/>
      <c r="AF328" s="130">
        <v>3</v>
      </c>
      <c r="AG328" s="53">
        <f>SUM(AJ328:AL328)+AE328</f>
        <v>107.15</v>
      </c>
      <c r="AH328" s="52"/>
      <c r="AJ328" s="17">
        <f>ROUND(AC328/(1-VLOOKUP(AF328,Group,2,FALSE)),2)</f>
        <v>107.15</v>
      </c>
      <c r="AK328" s="17">
        <f>IF(VLOOKUP(AF328,Group,5,FALSE)="YES",VLOOKUP(ROUND(ROUND(AJ328,1)-AJ328,2),Round,2,FALSE)+VLOOKUP(AF328,Group,6,FALSE),0)</f>
        <v>0</v>
      </c>
      <c r="AL328" s="17">
        <f>IF(VLOOKUP(AF328,Group,7,FALSE)="",0,ROUND(AJ328-0.04999,1)-AJ328+AM328)</f>
        <v>0</v>
      </c>
      <c r="AM328" s="17" t="str">
        <f>IF(VLOOKUP(AF328,Group,7,FALSE)="","",VLOOKUP(AF328,Group,7,FALSE))</f>
        <v/>
      </c>
      <c r="AO328" s="31" t="s">
        <v>153</v>
      </c>
    </row>
    <row r="329" spans="2:41" s="3" customFormat="1" ht="1.5" customHeight="1" x14ac:dyDescent="0.2">
      <c r="P329" s="75"/>
      <c r="Q329" s="90"/>
      <c r="R329" s="6"/>
      <c r="S329" s="39"/>
      <c r="T329" s="6"/>
      <c r="U329" s="5"/>
      <c r="V329" s="52"/>
      <c r="W329" s="56"/>
      <c r="X329" s="15"/>
      <c r="Y329" s="52"/>
      <c r="Z329" s="39"/>
      <c r="AA329" s="39"/>
      <c r="AB329" s="55"/>
      <c r="AC329" s="17"/>
      <c r="AD329" s="15"/>
      <c r="AE329" s="65"/>
      <c r="AF329" s="125"/>
      <c r="AG329" s="39"/>
      <c r="AH329" s="52"/>
      <c r="AJ329" s="17"/>
      <c r="AK329" s="17"/>
      <c r="AL329" s="17"/>
      <c r="AM329" s="17"/>
      <c r="AO329" s="31" t="s">
        <v>153</v>
      </c>
    </row>
    <row r="330" spans="2:41" s="3" customFormat="1" ht="9.9499999999999993" customHeight="1" x14ac:dyDescent="0.2">
      <c r="B330" s="113" t="s">
        <v>89</v>
      </c>
      <c r="D330" s="40"/>
      <c r="E330" s="75" t="s">
        <v>355</v>
      </c>
      <c r="F330" s="75"/>
      <c r="G330" s="30" t="s">
        <v>38</v>
      </c>
      <c r="H330" s="30"/>
      <c r="I330" s="30"/>
      <c r="J330" s="30"/>
      <c r="K330" s="30"/>
      <c r="L330" s="30"/>
      <c r="M330" s="30" t="s">
        <v>15</v>
      </c>
      <c r="N330" s="30"/>
      <c r="P330" s="75" t="s">
        <v>127</v>
      </c>
      <c r="Q330" s="90"/>
      <c r="R330" s="29" t="s">
        <v>227</v>
      </c>
      <c r="S330" s="39">
        <f>IF(Suggested="Yes",AA330,AG330)</f>
        <v>82.95</v>
      </c>
      <c r="T330" s="37" t="s">
        <v>140</v>
      </c>
      <c r="U330" s="5" t="str">
        <f>+Instructions!$B$3</f>
        <v>A</v>
      </c>
      <c r="V330" s="52"/>
      <c r="W330" s="56">
        <f>+Instructions!$C$22</f>
        <v>0</v>
      </c>
      <c r="X330" s="17">
        <f>ROUND($AA330*(1-W330)+0.004999,2)</f>
        <v>82.95</v>
      </c>
      <c r="Y330" s="52"/>
      <c r="Z330" s="6" t="s">
        <v>1307</v>
      </c>
      <c r="AA330" s="39">
        <v>82.95</v>
      </c>
      <c r="AB330" s="60">
        <f t="shared" ref="AB330:AC337" si="256">+W330</f>
        <v>0</v>
      </c>
      <c r="AC330" s="17">
        <f t="shared" si="256"/>
        <v>82.95</v>
      </c>
      <c r="AD330" s="12">
        <f t="shared" ref="AD330:AD337" si="257">(AG330-AC330)/AG330</f>
        <v>0</v>
      </c>
      <c r="AE330" s="122"/>
      <c r="AF330" s="130">
        <v>3</v>
      </c>
      <c r="AG330" s="53">
        <f t="shared" ref="AG330:AG337" si="258">SUM(AJ330:AL330)+AE330</f>
        <v>82.95</v>
      </c>
      <c r="AH330" s="52"/>
      <c r="AJ330" s="17">
        <f t="shared" ref="AJ330:AJ337" si="259">ROUND(AC330/(1-VLOOKUP(AF330,Group,2,FALSE)),2)</f>
        <v>82.95</v>
      </c>
      <c r="AK330" s="17">
        <f t="shared" ref="AK330:AK337" si="260">IF(VLOOKUP(AF330,Group,5,FALSE)="YES",VLOOKUP(ROUND(ROUND(AJ330,1)-AJ330,2),Round,2,FALSE)+VLOOKUP(AF330,Group,6,FALSE),0)</f>
        <v>0</v>
      </c>
      <c r="AL330" s="17">
        <f t="shared" ref="AL330:AL337" si="261">IF(VLOOKUP(AF330,Group,7,FALSE)="",0,ROUND(AJ330-0.04999,1)-AJ330+AM330)</f>
        <v>0</v>
      </c>
      <c r="AM330" s="17" t="str">
        <f t="shared" ref="AM330:AM337" si="262">IF(VLOOKUP(AF330,Group,7,FALSE)="","",VLOOKUP(AF330,Group,7,FALSE))</f>
        <v/>
      </c>
      <c r="AO330" s="31" t="s">
        <v>153</v>
      </c>
    </row>
    <row r="331" spans="2:41" s="3" customFormat="1" ht="9.9499999999999993" customHeight="1" x14ac:dyDescent="0.2">
      <c r="B331" s="113" t="s">
        <v>89</v>
      </c>
      <c r="D331" s="40"/>
      <c r="E331" s="75" t="s">
        <v>355</v>
      </c>
      <c r="F331" s="75"/>
      <c r="G331" s="30" t="s">
        <v>39</v>
      </c>
      <c r="H331" s="30"/>
      <c r="I331" s="30"/>
      <c r="J331" s="30"/>
      <c r="K331" s="30"/>
      <c r="L331" s="30"/>
      <c r="M331" s="30" t="s">
        <v>15</v>
      </c>
      <c r="N331" s="30"/>
      <c r="P331" s="75" t="s">
        <v>127</v>
      </c>
      <c r="Q331" s="90"/>
      <c r="R331" s="29" t="s">
        <v>181</v>
      </c>
      <c r="S331" s="39">
        <f>IF(Suggested="Yes",AA331,AG331)</f>
        <v>109.35</v>
      </c>
      <c r="T331" s="37" t="s">
        <v>140</v>
      </c>
      <c r="U331" s="5" t="str">
        <f>+Instructions!$B$3</f>
        <v>A</v>
      </c>
      <c r="V331" s="52"/>
      <c r="W331" s="56">
        <f>+Instructions!$C$22</f>
        <v>0</v>
      </c>
      <c r="X331" s="17">
        <f>ROUND($AA331*(1-W331)+0.004999,2)</f>
        <v>109.35</v>
      </c>
      <c r="Y331" s="52"/>
      <c r="Z331" s="6" t="s">
        <v>1307</v>
      </c>
      <c r="AA331" s="39">
        <v>109.35</v>
      </c>
      <c r="AB331" s="60">
        <f t="shared" si="256"/>
        <v>0</v>
      </c>
      <c r="AC331" s="17">
        <f t="shared" si="256"/>
        <v>109.35</v>
      </c>
      <c r="AD331" s="12">
        <f t="shared" si="257"/>
        <v>0</v>
      </c>
      <c r="AE331" s="122"/>
      <c r="AF331" s="130">
        <v>3</v>
      </c>
      <c r="AG331" s="53">
        <f t="shared" si="258"/>
        <v>109.35</v>
      </c>
      <c r="AH331" s="52"/>
      <c r="AJ331" s="17">
        <f t="shared" si="259"/>
        <v>109.35</v>
      </c>
      <c r="AK331" s="17">
        <f t="shared" si="260"/>
        <v>0</v>
      </c>
      <c r="AL331" s="17">
        <f t="shared" si="261"/>
        <v>0</v>
      </c>
      <c r="AM331" s="17" t="str">
        <f t="shared" si="262"/>
        <v/>
      </c>
      <c r="AO331" s="31" t="s">
        <v>153</v>
      </c>
    </row>
    <row r="332" spans="2:41" s="3" customFormat="1" ht="1.5" customHeight="1" x14ac:dyDescent="0.2">
      <c r="P332" s="75"/>
      <c r="Q332" s="90"/>
      <c r="R332" s="6"/>
      <c r="S332" s="39"/>
      <c r="T332" s="6"/>
      <c r="U332" s="5"/>
      <c r="V332" s="52"/>
      <c r="W332" s="56"/>
      <c r="X332" s="15"/>
      <c r="Y332" s="52"/>
      <c r="Z332" s="39"/>
      <c r="AA332" s="39"/>
      <c r="AB332" s="55"/>
      <c r="AC332" s="17"/>
      <c r="AD332" s="15"/>
      <c r="AE332" s="65"/>
      <c r="AF332" s="125"/>
      <c r="AG332" s="39"/>
      <c r="AH332" s="52"/>
      <c r="AJ332" s="17"/>
      <c r="AK332" s="17"/>
      <c r="AL332" s="17"/>
      <c r="AM332" s="17"/>
      <c r="AO332" s="31" t="s">
        <v>153</v>
      </c>
    </row>
    <row r="333" spans="2:41" s="3" customFormat="1" ht="9.9499999999999993" customHeight="1" x14ac:dyDescent="0.2">
      <c r="B333" s="113" t="s">
        <v>89</v>
      </c>
      <c r="D333" s="40"/>
      <c r="E333" s="75" t="s">
        <v>356</v>
      </c>
      <c r="F333" s="75"/>
      <c r="G333" s="30" t="s">
        <v>218</v>
      </c>
      <c r="H333" s="30"/>
      <c r="I333" s="30"/>
      <c r="J333" s="30"/>
      <c r="K333" s="30"/>
      <c r="L333" s="30"/>
      <c r="M333" s="30" t="s">
        <v>15</v>
      </c>
      <c r="N333" s="30"/>
      <c r="P333" s="75" t="s">
        <v>311</v>
      </c>
      <c r="Q333" s="90"/>
      <c r="R333" s="29"/>
      <c r="S333" s="39">
        <f>IF(Suggested="Yes",AA333,AG333)</f>
        <v>81.650000000000006</v>
      </c>
      <c r="T333" s="37" t="s">
        <v>140</v>
      </c>
      <c r="U333" s="5" t="str">
        <f>+Instructions!$B$3</f>
        <v>A</v>
      </c>
      <c r="V333" s="52"/>
      <c r="W333" s="56">
        <f>+Instructions!$C$22</f>
        <v>0</v>
      </c>
      <c r="X333" s="17">
        <f>ROUND($AA333*(1-W333)+0.004999,2)</f>
        <v>81.650000000000006</v>
      </c>
      <c r="Y333" s="52"/>
      <c r="Z333" s="6" t="s">
        <v>1307</v>
      </c>
      <c r="AA333" s="39">
        <v>81.650000000000006</v>
      </c>
      <c r="AB333" s="60">
        <f t="shared" si="256"/>
        <v>0</v>
      </c>
      <c r="AC333" s="17">
        <f t="shared" si="256"/>
        <v>81.650000000000006</v>
      </c>
      <c r="AD333" s="12">
        <f t="shared" si="257"/>
        <v>0</v>
      </c>
      <c r="AE333" s="122"/>
      <c r="AF333" s="130">
        <v>3</v>
      </c>
      <c r="AG333" s="53">
        <f t="shared" si="258"/>
        <v>81.650000000000006</v>
      </c>
      <c r="AH333" s="52"/>
      <c r="AJ333" s="17">
        <f t="shared" si="259"/>
        <v>81.650000000000006</v>
      </c>
      <c r="AK333" s="17">
        <f t="shared" si="260"/>
        <v>0</v>
      </c>
      <c r="AL333" s="17">
        <f t="shared" si="261"/>
        <v>0</v>
      </c>
      <c r="AM333" s="17" t="str">
        <f t="shared" si="262"/>
        <v/>
      </c>
      <c r="AO333" s="31" t="s">
        <v>153</v>
      </c>
    </row>
    <row r="334" spans="2:41" s="3" customFormat="1" ht="9.9499999999999993" customHeight="1" x14ac:dyDescent="0.2">
      <c r="B334" s="113" t="s">
        <v>89</v>
      </c>
      <c r="D334" s="40"/>
      <c r="E334" s="75" t="s">
        <v>356</v>
      </c>
      <c r="F334" s="75"/>
      <c r="G334" s="30" t="s">
        <v>219</v>
      </c>
      <c r="H334" s="30"/>
      <c r="I334" s="30"/>
      <c r="J334" s="30"/>
      <c r="K334" s="30"/>
      <c r="L334" s="30"/>
      <c r="M334" s="30" t="s">
        <v>15</v>
      </c>
      <c r="N334" s="30"/>
      <c r="P334" s="75" t="s">
        <v>311</v>
      </c>
      <c r="Q334" s="90"/>
      <c r="R334" s="29" t="s">
        <v>181</v>
      </c>
      <c r="S334" s="39">
        <f>IF(Suggested="Yes",AA334,AG334)</f>
        <v>107.8</v>
      </c>
      <c r="T334" s="37" t="s">
        <v>140</v>
      </c>
      <c r="U334" s="5" t="str">
        <f>+Instructions!$B$3</f>
        <v>A</v>
      </c>
      <c r="V334" s="52"/>
      <c r="W334" s="56">
        <f>+Instructions!$C$22</f>
        <v>0</v>
      </c>
      <c r="X334" s="17">
        <f>ROUND($AA334*(1-W334)+0.004999,2)</f>
        <v>107.8</v>
      </c>
      <c r="Y334" s="52"/>
      <c r="Z334" s="6" t="s">
        <v>1307</v>
      </c>
      <c r="AA334" s="39">
        <v>107.8</v>
      </c>
      <c r="AB334" s="60">
        <f t="shared" si="256"/>
        <v>0</v>
      </c>
      <c r="AC334" s="17">
        <f t="shared" si="256"/>
        <v>107.8</v>
      </c>
      <c r="AD334" s="12">
        <f t="shared" si="257"/>
        <v>0</v>
      </c>
      <c r="AE334" s="122"/>
      <c r="AF334" s="130">
        <v>3</v>
      </c>
      <c r="AG334" s="53">
        <f t="shared" si="258"/>
        <v>107.8</v>
      </c>
      <c r="AH334" s="52"/>
      <c r="AJ334" s="17">
        <f t="shared" si="259"/>
        <v>107.8</v>
      </c>
      <c r="AK334" s="17">
        <f t="shared" si="260"/>
        <v>0</v>
      </c>
      <c r="AL334" s="17">
        <f t="shared" si="261"/>
        <v>0</v>
      </c>
      <c r="AM334" s="17" t="str">
        <f t="shared" si="262"/>
        <v/>
      </c>
      <c r="AO334" s="31" t="s">
        <v>153</v>
      </c>
    </row>
    <row r="335" spans="2:41" s="3" customFormat="1" ht="1.5" customHeight="1" x14ac:dyDescent="0.2">
      <c r="P335" s="75"/>
      <c r="Q335" s="90"/>
      <c r="R335" s="6"/>
      <c r="S335" s="39"/>
      <c r="T335" s="6"/>
      <c r="U335" s="5"/>
      <c r="V335" s="52"/>
      <c r="W335" s="56"/>
      <c r="X335" s="15"/>
      <c r="Y335" s="52"/>
      <c r="Z335" s="39"/>
      <c r="AA335" s="39"/>
      <c r="AB335" s="55"/>
      <c r="AC335" s="17"/>
      <c r="AD335" s="15"/>
      <c r="AE335" s="65"/>
      <c r="AF335" s="125"/>
      <c r="AG335" s="39"/>
      <c r="AH335" s="52"/>
      <c r="AJ335" s="17"/>
      <c r="AK335" s="17"/>
      <c r="AL335" s="17"/>
      <c r="AM335" s="17"/>
      <c r="AO335" s="31" t="s">
        <v>153</v>
      </c>
    </row>
    <row r="336" spans="2:41" s="3" customFormat="1" ht="9.9499999999999993" customHeight="1" x14ac:dyDescent="0.2">
      <c r="B336" s="113" t="s">
        <v>89</v>
      </c>
      <c r="D336" s="40"/>
      <c r="E336" s="75" t="s">
        <v>356</v>
      </c>
      <c r="F336" s="75"/>
      <c r="G336" s="30" t="s">
        <v>220</v>
      </c>
      <c r="H336" s="30"/>
      <c r="I336" s="30"/>
      <c r="J336" s="30"/>
      <c r="K336" s="30"/>
      <c r="L336" s="30"/>
      <c r="M336" s="30" t="s">
        <v>304</v>
      </c>
      <c r="N336" s="30"/>
      <c r="P336" s="75" t="s">
        <v>311</v>
      </c>
      <c r="Q336" s="90"/>
      <c r="R336" s="29" t="s">
        <v>1214</v>
      </c>
      <c r="S336" s="39">
        <f>IF(Suggested="Yes",AA336,AG336)</f>
        <v>81.650000000000006</v>
      </c>
      <c r="T336" s="37" t="s">
        <v>140</v>
      </c>
      <c r="U336" s="5" t="str">
        <f>+Instructions!$B$3</f>
        <v>A</v>
      </c>
      <c r="V336" s="52"/>
      <c r="W336" s="56">
        <f>+Instructions!$C$22</f>
        <v>0</v>
      </c>
      <c r="X336" s="17">
        <f>ROUND($AA336*(1-W336)+0.004999,2)</f>
        <v>81.650000000000006</v>
      </c>
      <c r="Y336" s="52"/>
      <c r="Z336" s="6" t="s">
        <v>1307</v>
      </c>
      <c r="AA336" s="39">
        <v>81.650000000000006</v>
      </c>
      <c r="AB336" s="60">
        <f t="shared" si="256"/>
        <v>0</v>
      </c>
      <c r="AC336" s="17">
        <f t="shared" si="256"/>
        <v>81.650000000000006</v>
      </c>
      <c r="AD336" s="12">
        <f t="shared" si="257"/>
        <v>0</v>
      </c>
      <c r="AE336" s="122"/>
      <c r="AF336" s="130">
        <v>3</v>
      </c>
      <c r="AG336" s="53">
        <f t="shared" si="258"/>
        <v>81.650000000000006</v>
      </c>
      <c r="AH336" s="52"/>
      <c r="AJ336" s="17">
        <f t="shared" si="259"/>
        <v>81.650000000000006</v>
      </c>
      <c r="AK336" s="17">
        <f t="shared" si="260"/>
        <v>0</v>
      </c>
      <c r="AL336" s="17">
        <f t="shared" si="261"/>
        <v>0</v>
      </c>
      <c r="AM336" s="17" t="str">
        <f t="shared" si="262"/>
        <v/>
      </c>
      <c r="AO336" s="31" t="s">
        <v>153</v>
      </c>
    </row>
    <row r="337" spans="2:41" s="3" customFormat="1" ht="9.9499999999999993" customHeight="1" x14ac:dyDescent="0.2">
      <c r="B337" s="113" t="s">
        <v>89</v>
      </c>
      <c r="D337" s="40"/>
      <c r="E337" s="75" t="s">
        <v>356</v>
      </c>
      <c r="F337" s="75"/>
      <c r="G337" s="30" t="s">
        <v>221</v>
      </c>
      <c r="H337" s="30"/>
      <c r="I337" s="30"/>
      <c r="J337" s="30"/>
      <c r="K337" s="30"/>
      <c r="L337" s="30"/>
      <c r="M337" s="30" t="s">
        <v>304</v>
      </c>
      <c r="N337" s="30"/>
      <c r="P337" s="75" t="s">
        <v>311</v>
      </c>
      <c r="Q337" s="90"/>
      <c r="R337" s="29" t="s">
        <v>1216</v>
      </c>
      <c r="S337" s="39">
        <f>IF(Suggested="Yes",AA337,AG337)</f>
        <v>107.8</v>
      </c>
      <c r="T337" s="37" t="s">
        <v>140</v>
      </c>
      <c r="U337" s="5" t="str">
        <f>+Instructions!$B$3</f>
        <v>A</v>
      </c>
      <c r="V337" s="52"/>
      <c r="W337" s="56">
        <f>+Instructions!$C$22</f>
        <v>0</v>
      </c>
      <c r="X337" s="17">
        <f>ROUND($AA337*(1-W337)+0.004999,2)</f>
        <v>107.8</v>
      </c>
      <c r="Y337" s="52"/>
      <c r="Z337" s="6" t="s">
        <v>1307</v>
      </c>
      <c r="AA337" s="39">
        <v>107.8</v>
      </c>
      <c r="AB337" s="60">
        <f t="shared" si="256"/>
        <v>0</v>
      </c>
      <c r="AC337" s="17">
        <f t="shared" si="256"/>
        <v>107.8</v>
      </c>
      <c r="AD337" s="12">
        <f t="shared" si="257"/>
        <v>0</v>
      </c>
      <c r="AE337" s="122"/>
      <c r="AF337" s="130">
        <v>3</v>
      </c>
      <c r="AG337" s="53">
        <f t="shared" si="258"/>
        <v>107.8</v>
      </c>
      <c r="AH337" s="52"/>
      <c r="AJ337" s="17">
        <f t="shared" si="259"/>
        <v>107.8</v>
      </c>
      <c r="AK337" s="17">
        <f t="shared" si="260"/>
        <v>0</v>
      </c>
      <c r="AL337" s="17">
        <f t="shared" si="261"/>
        <v>0</v>
      </c>
      <c r="AM337" s="17" t="str">
        <f t="shared" si="262"/>
        <v/>
      </c>
      <c r="AO337" s="31" t="s">
        <v>153</v>
      </c>
    </row>
    <row r="338" spans="2:41" s="3" customFormat="1" ht="1.5" customHeight="1" x14ac:dyDescent="0.2">
      <c r="P338" s="75"/>
      <c r="Q338" s="90"/>
      <c r="R338" s="6"/>
      <c r="S338" s="39"/>
      <c r="T338" s="6"/>
      <c r="U338" s="5"/>
      <c r="V338" s="52"/>
      <c r="W338" s="56"/>
      <c r="X338" s="15"/>
      <c r="Y338" s="52"/>
      <c r="Z338" s="39"/>
      <c r="AA338" s="39"/>
      <c r="AB338" s="55"/>
      <c r="AC338" s="17"/>
      <c r="AD338" s="15"/>
      <c r="AE338" s="65"/>
      <c r="AF338" s="125"/>
      <c r="AG338" s="39"/>
      <c r="AH338" s="52"/>
      <c r="AJ338" s="17"/>
      <c r="AK338" s="17"/>
      <c r="AL338" s="17"/>
      <c r="AM338" s="17"/>
      <c r="AO338" s="31"/>
    </row>
    <row r="339" spans="2:41" s="3" customFormat="1" ht="9.9499999999999993" customHeight="1" x14ac:dyDescent="0.2">
      <c r="B339" s="113" t="s">
        <v>89</v>
      </c>
      <c r="D339" s="40"/>
      <c r="E339" s="75" t="s">
        <v>359</v>
      </c>
      <c r="F339" s="75"/>
      <c r="G339" s="30" t="s">
        <v>357</v>
      </c>
      <c r="H339" s="30"/>
      <c r="I339" s="30"/>
      <c r="J339" s="30"/>
      <c r="K339" s="30"/>
      <c r="L339" s="30"/>
      <c r="M339" s="30" t="s">
        <v>15</v>
      </c>
      <c r="N339" s="30"/>
      <c r="P339" s="75" t="s">
        <v>360</v>
      </c>
      <c r="Q339" s="90"/>
      <c r="R339" s="29" t="s">
        <v>227</v>
      </c>
      <c r="S339" s="39">
        <f>IF(Suggested="Yes",AA339,AG339)</f>
        <v>84.15</v>
      </c>
      <c r="T339" s="37" t="s">
        <v>140</v>
      </c>
      <c r="U339" s="5" t="str">
        <f>+Instructions!$B$3</f>
        <v>A</v>
      </c>
      <c r="V339" s="52"/>
      <c r="W339" s="56">
        <f>+Instructions!$C$22</f>
        <v>0</v>
      </c>
      <c r="X339" s="17">
        <f>ROUND($AA339*(1-W339)+0.004999,2)</f>
        <v>84.15</v>
      </c>
      <c r="Y339" s="52"/>
      <c r="Z339" s="6" t="s">
        <v>1307</v>
      </c>
      <c r="AA339" s="39">
        <v>84.15</v>
      </c>
      <c r="AB339" s="60">
        <f>+W339</f>
        <v>0</v>
      </c>
      <c r="AC339" s="17">
        <f>+X339</f>
        <v>84.15</v>
      </c>
      <c r="AD339" s="12">
        <f>(AG339-AC339)/AG339</f>
        <v>0</v>
      </c>
      <c r="AE339" s="122"/>
      <c r="AF339" s="130">
        <v>3</v>
      </c>
      <c r="AG339" s="53">
        <f>SUM(AJ339:AL339)+AE339</f>
        <v>84.15</v>
      </c>
      <c r="AH339" s="52"/>
      <c r="AJ339" s="17">
        <f>ROUND(AC339/(1-VLOOKUP(AF339,Group,2,FALSE)),2)</f>
        <v>84.15</v>
      </c>
      <c r="AK339" s="17">
        <f>IF(VLOOKUP(AF339,Group,5,FALSE)="YES",VLOOKUP(ROUND(ROUND(AJ339,1)-AJ339,2),Round,2,FALSE)+VLOOKUP(AF339,Group,6,FALSE),0)</f>
        <v>0</v>
      </c>
      <c r="AL339" s="17">
        <f>IF(VLOOKUP(AF339,Group,7,FALSE)="",0,ROUND(AJ339-0.04999,1)-AJ339+AM339)</f>
        <v>0</v>
      </c>
      <c r="AM339" s="17" t="str">
        <f>IF(VLOOKUP(AF339,Group,7,FALSE)="","",VLOOKUP(AF339,Group,7,FALSE))</f>
        <v/>
      </c>
      <c r="AO339" s="31" t="s">
        <v>153</v>
      </c>
    </row>
    <row r="340" spans="2:41" s="3" customFormat="1" ht="9.9499999999999993" customHeight="1" x14ac:dyDescent="0.2">
      <c r="B340" s="113" t="s">
        <v>89</v>
      </c>
      <c r="D340" s="40"/>
      <c r="E340" s="75" t="s">
        <v>359</v>
      </c>
      <c r="F340" s="75"/>
      <c r="G340" s="30" t="s">
        <v>358</v>
      </c>
      <c r="H340" s="30"/>
      <c r="I340" s="30"/>
      <c r="J340" s="30"/>
      <c r="K340" s="30"/>
      <c r="L340" s="30"/>
      <c r="M340" s="30" t="s">
        <v>15</v>
      </c>
      <c r="N340" s="30"/>
      <c r="P340" s="75" t="s">
        <v>360</v>
      </c>
      <c r="Q340" s="90"/>
      <c r="R340" s="29" t="s">
        <v>181</v>
      </c>
      <c r="S340" s="39">
        <f>IF(Suggested="Yes",AA340,AG340)</f>
        <v>110.6</v>
      </c>
      <c r="T340" s="37" t="s">
        <v>140</v>
      </c>
      <c r="U340" s="5" t="str">
        <f>+Instructions!$B$3</f>
        <v>A</v>
      </c>
      <c r="V340" s="52"/>
      <c r="W340" s="56">
        <f>+Instructions!$C$22</f>
        <v>0</v>
      </c>
      <c r="X340" s="17">
        <f>ROUND($AA340*(1-W340)+0.004999,2)</f>
        <v>110.6</v>
      </c>
      <c r="Y340" s="52"/>
      <c r="Z340" s="6" t="s">
        <v>1307</v>
      </c>
      <c r="AA340" s="39">
        <v>110.6</v>
      </c>
      <c r="AB340" s="60">
        <f>+W340</f>
        <v>0</v>
      </c>
      <c r="AC340" s="17">
        <f>+X340</f>
        <v>110.6</v>
      </c>
      <c r="AD340" s="12">
        <f>(AG340-AC340)/AG340</f>
        <v>0</v>
      </c>
      <c r="AE340" s="122"/>
      <c r="AF340" s="130">
        <v>3</v>
      </c>
      <c r="AG340" s="53">
        <f>SUM(AJ340:AL340)+AE340</f>
        <v>110.6</v>
      </c>
      <c r="AH340" s="52"/>
      <c r="AJ340" s="17">
        <f>ROUND(AC340/(1-VLOOKUP(AF340,Group,2,FALSE)),2)</f>
        <v>110.6</v>
      </c>
      <c r="AK340" s="17">
        <f>IF(VLOOKUP(AF340,Group,5,FALSE)="YES",VLOOKUP(ROUND(ROUND(AJ340,1)-AJ340,2),Round,2,FALSE)+VLOOKUP(AF340,Group,6,FALSE),0)</f>
        <v>0</v>
      </c>
      <c r="AL340" s="17">
        <f>IF(VLOOKUP(AF340,Group,7,FALSE)="",0,ROUND(AJ340-0.04999,1)-AJ340+AM340)</f>
        <v>0</v>
      </c>
      <c r="AM340" s="17" t="str">
        <f>IF(VLOOKUP(AF340,Group,7,FALSE)="","",VLOOKUP(AF340,Group,7,FALSE))</f>
        <v/>
      </c>
      <c r="AO340" s="31" t="s">
        <v>153</v>
      </c>
    </row>
    <row r="341" spans="2:41" s="3" customFormat="1" ht="1.5" customHeight="1" x14ac:dyDescent="0.2">
      <c r="P341" s="75"/>
      <c r="Q341" s="90"/>
      <c r="R341" s="6"/>
      <c r="S341" s="39"/>
      <c r="T341" s="6"/>
      <c r="U341" s="5"/>
      <c r="V341" s="52"/>
      <c r="W341" s="56"/>
      <c r="X341" s="15"/>
      <c r="Y341" s="52"/>
      <c r="Z341" s="39"/>
      <c r="AA341" s="39"/>
      <c r="AB341" s="55"/>
      <c r="AC341" s="17"/>
      <c r="AD341" s="15"/>
      <c r="AE341" s="65"/>
      <c r="AF341" s="125"/>
      <c r="AG341" s="39"/>
      <c r="AH341" s="52"/>
      <c r="AJ341" s="17"/>
      <c r="AK341" s="17"/>
      <c r="AL341" s="17"/>
      <c r="AM341" s="17"/>
      <c r="AO341" s="31" t="s">
        <v>153</v>
      </c>
    </row>
    <row r="342" spans="2:41" s="3" customFormat="1" ht="9.9499999999999993" customHeight="1" x14ac:dyDescent="0.2">
      <c r="B342" s="113" t="s">
        <v>89</v>
      </c>
      <c r="D342" s="40"/>
      <c r="E342" s="75" t="s">
        <v>835</v>
      </c>
      <c r="F342" s="75"/>
      <c r="G342" s="30" t="s">
        <v>222</v>
      </c>
      <c r="H342" s="30"/>
      <c r="I342" s="30"/>
      <c r="J342" s="30"/>
      <c r="K342" s="30"/>
      <c r="L342" s="30"/>
      <c r="M342" s="30" t="s">
        <v>15</v>
      </c>
      <c r="N342" s="30"/>
      <c r="P342" s="75" t="s">
        <v>48</v>
      </c>
      <c r="Q342" s="90"/>
      <c r="R342" s="29" t="s">
        <v>227</v>
      </c>
      <c r="S342" s="39">
        <f>IF(Suggested="Yes",AA342,AG342)</f>
        <v>91.9</v>
      </c>
      <c r="T342" s="37" t="s">
        <v>140</v>
      </c>
      <c r="U342" s="5" t="str">
        <f>+Instructions!$B$3</f>
        <v>A</v>
      </c>
      <c r="V342" s="52"/>
      <c r="W342" s="56">
        <f>+Instructions!$C$22</f>
        <v>0</v>
      </c>
      <c r="X342" s="17">
        <f>ROUND($AA342*(1-W342)+0.004999,2)</f>
        <v>91.9</v>
      </c>
      <c r="Y342" s="52"/>
      <c r="Z342" s="6" t="s">
        <v>1307</v>
      </c>
      <c r="AA342" s="39">
        <v>91.9</v>
      </c>
      <c r="AB342" s="60">
        <f>+W342</f>
        <v>0</v>
      </c>
      <c r="AC342" s="17">
        <f>+X342</f>
        <v>91.9</v>
      </c>
      <c r="AD342" s="12">
        <f>(AG342-AC342)/AG342</f>
        <v>0</v>
      </c>
      <c r="AE342" s="122"/>
      <c r="AF342" s="130">
        <v>3</v>
      </c>
      <c r="AG342" s="53">
        <f>SUM(AJ342:AL342)+AE342</f>
        <v>91.9</v>
      </c>
      <c r="AH342" s="52"/>
      <c r="AJ342" s="17">
        <f>ROUND(AC342/(1-VLOOKUP(AF342,Group,2,FALSE)),2)</f>
        <v>91.9</v>
      </c>
      <c r="AK342" s="17">
        <f>IF(VLOOKUP(AF342,Group,5,FALSE)="YES",VLOOKUP(ROUND(ROUND(AJ342,1)-AJ342,2),Round,2,FALSE)+VLOOKUP(AF342,Group,6,FALSE),0)</f>
        <v>0</v>
      </c>
      <c r="AL342" s="17">
        <f>IF(VLOOKUP(AF342,Group,7,FALSE)="",0,ROUND(AJ342-0.04999,1)-AJ342+AM342)</f>
        <v>0</v>
      </c>
      <c r="AM342" s="17" t="str">
        <f>IF(VLOOKUP(AF342,Group,7,FALSE)="","",VLOOKUP(AF342,Group,7,FALSE))</f>
        <v/>
      </c>
      <c r="AO342" s="31" t="s">
        <v>153</v>
      </c>
    </row>
    <row r="343" spans="2:41" s="3" customFormat="1" ht="9.9499999999999993" customHeight="1" x14ac:dyDescent="0.2">
      <c r="B343" s="113" t="s">
        <v>89</v>
      </c>
      <c r="D343" s="40"/>
      <c r="E343" s="75" t="s">
        <v>835</v>
      </c>
      <c r="F343" s="75"/>
      <c r="G343" s="30" t="s">
        <v>223</v>
      </c>
      <c r="H343" s="30"/>
      <c r="I343" s="30"/>
      <c r="J343" s="30"/>
      <c r="K343" s="30"/>
      <c r="L343" s="30"/>
      <c r="M343" s="30" t="s">
        <v>15</v>
      </c>
      <c r="N343" s="30"/>
      <c r="P343" s="75" t="s">
        <v>48</v>
      </c>
      <c r="Q343" s="90"/>
      <c r="R343" s="29" t="s">
        <v>181</v>
      </c>
      <c r="S343" s="39">
        <f>IF(Suggested="Yes",AA343,AG343)</f>
        <v>118.25</v>
      </c>
      <c r="T343" s="37" t="s">
        <v>140</v>
      </c>
      <c r="U343" s="5" t="str">
        <f>+Instructions!$B$3</f>
        <v>A</v>
      </c>
      <c r="V343" s="52"/>
      <c r="W343" s="56">
        <f>+Instructions!$C$22</f>
        <v>0</v>
      </c>
      <c r="X343" s="17">
        <f>ROUND($AA343*(1-W343)+0.004999,2)</f>
        <v>118.25</v>
      </c>
      <c r="Y343" s="52"/>
      <c r="Z343" s="6" t="s">
        <v>1307</v>
      </c>
      <c r="AA343" s="39">
        <v>118.25</v>
      </c>
      <c r="AB343" s="60">
        <f>+W343</f>
        <v>0</v>
      </c>
      <c r="AC343" s="17">
        <f>+X343</f>
        <v>118.25</v>
      </c>
      <c r="AD343" s="12">
        <f>(AG343-AC343)/AG343</f>
        <v>0</v>
      </c>
      <c r="AE343" s="122"/>
      <c r="AF343" s="130">
        <v>3</v>
      </c>
      <c r="AG343" s="53">
        <f>SUM(AJ343:AL343)+AE343</f>
        <v>118.25</v>
      </c>
      <c r="AH343" s="52"/>
      <c r="AJ343" s="17">
        <f>ROUND(AC343/(1-VLOOKUP(AF343,Group,2,FALSE)),2)</f>
        <v>118.25</v>
      </c>
      <c r="AK343" s="17">
        <f>IF(VLOOKUP(AF343,Group,5,FALSE)="YES",VLOOKUP(ROUND(ROUND(AJ343,1)-AJ343,2),Round,2,FALSE)+VLOOKUP(AF343,Group,6,FALSE),0)</f>
        <v>0</v>
      </c>
      <c r="AL343" s="17">
        <f>IF(VLOOKUP(AF343,Group,7,FALSE)="",0,ROUND(AJ343-0.04999,1)-AJ343+AM343)</f>
        <v>0</v>
      </c>
      <c r="AM343" s="17" t="str">
        <f>IF(VLOOKUP(AF343,Group,7,FALSE)="","",VLOOKUP(AF343,Group,7,FALSE))</f>
        <v/>
      </c>
      <c r="AO343" s="31" t="s">
        <v>153</v>
      </c>
    </row>
    <row r="344" spans="2:41" s="3" customFormat="1" ht="1.5" customHeight="1" x14ac:dyDescent="0.2">
      <c r="P344" s="75"/>
      <c r="Q344" s="90"/>
      <c r="R344" s="6"/>
      <c r="S344" s="39"/>
      <c r="T344" s="6"/>
      <c r="U344" s="5"/>
      <c r="V344" s="52"/>
      <c r="W344" s="56"/>
      <c r="X344" s="15"/>
      <c r="Y344" s="52"/>
      <c r="Z344" s="39"/>
      <c r="AA344" s="39"/>
      <c r="AB344" s="55"/>
      <c r="AC344" s="17"/>
      <c r="AD344" s="15"/>
      <c r="AE344" s="65"/>
      <c r="AF344" s="125"/>
      <c r="AG344" s="39"/>
      <c r="AH344" s="52"/>
      <c r="AJ344" s="17"/>
      <c r="AK344" s="17"/>
      <c r="AL344" s="17"/>
      <c r="AM344" s="17"/>
      <c r="AO344" s="31" t="s">
        <v>153</v>
      </c>
    </row>
    <row r="345" spans="2:41" s="3" customFormat="1" ht="9.9499999999999993" customHeight="1" x14ac:dyDescent="0.2">
      <c r="B345" s="113" t="s">
        <v>89</v>
      </c>
      <c r="D345" s="40"/>
      <c r="E345" s="75" t="s">
        <v>836</v>
      </c>
      <c r="F345" s="75"/>
      <c r="G345" s="30" t="s">
        <v>361</v>
      </c>
      <c r="H345" s="30"/>
      <c r="I345" s="30"/>
      <c r="J345" s="30"/>
      <c r="K345" s="30"/>
      <c r="L345" s="30"/>
      <c r="M345" s="30" t="s">
        <v>304</v>
      </c>
      <c r="N345" s="30"/>
      <c r="P345" s="75" t="s">
        <v>363</v>
      </c>
      <c r="Q345" s="90"/>
      <c r="R345" s="29" t="s">
        <v>227</v>
      </c>
      <c r="S345" s="39">
        <f>IF(Suggested="Yes",AA345,AG345)</f>
        <v>92.55</v>
      </c>
      <c r="T345" s="37" t="s">
        <v>140</v>
      </c>
      <c r="U345" s="5" t="str">
        <f>+Instructions!$B$3</f>
        <v>A</v>
      </c>
      <c r="V345" s="52"/>
      <c r="W345" s="56">
        <f>+Instructions!$C$22</f>
        <v>0</v>
      </c>
      <c r="X345" s="17">
        <f>ROUND($AA345*(1-W345)+0.004999,2)</f>
        <v>92.55</v>
      </c>
      <c r="Y345" s="52"/>
      <c r="Z345" s="6" t="s">
        <v>1307</v>
      </c>
      <c r="AA345" s="39">
        <v>92.55</v>
      </c>
      <c r="AB345" s="60">
        <f>+W345</f>
        <v>0</v>
      </c>
      <c r="AC345" s="17">
        <f>+X345</f>
        <v>92.55</v>
      </c>
      <c r="AD345" s="12">
        <f>(AG345-AC345)/AG345</f>
        <v>0</v>
      </c>
      <c r="AE345" s="122"/>
      <c r="AF345" s="130">
        <v>3</v>
      </c>
      <c r="AG345" s="53">
        <f>SUM(AJ345:AL345)+AE345</f>
        <v>92.55</v>
      </c>
      <c r="AH345" s="52"/>
      <c r="AJ345" s="17">
        <f>ROUND(AC345/(1-VLOOKUP(AF345,Group,2,FALSE)),2)</f>
        <v>92.55</v>
      </c>
      <c r="AK345" s="17">
        <f>IF(VLOOKUP(AF345,Group,5,FALSE)="YES",VLOOKUP(ROUND(ROUND(AJ345,1)-AJ345,2),Round,2,FALSE)+VLOOKUP(AF345,Group,6,FALSE),0)</f>
        <v>0</v>
      </c>
      <c r="AL345" s="17">
        <f>IF(VLOOKUP(AF345,Group,7,FALSE)="",0,ROUND(AJ345-0.04999,1)-AJ345+AM345)</f>
        <v>0</v>
      </c>
      <c r="AM345" s="17" t="str">
        <f>IF(VLOOKUP(AF345,Group,7,FALSE)="","",VLOOKUP(AF345,Group,7,FALSE))</f>
        <v/>
      </c>
      <c r="AO345" s="31" t="s">
        <v>153</v>
      </c>
    </row>
    <row r="346" spans="2:41" s="3" customFormat="1" ht="9.9499999999999993" customHeight="1" x14ac:dyDescent="0.2">
      <c r="B346" s="113" t="s">
        <v>89</v>
      </c>
      <c r="D346" s="40"/>
      <c r="E346" s="75" t="s">
        <v>836</v>
      </c>
      <c r="F346" s="75"/>
      <c r="G346" s="30" t="s">
        <v>362</v>
      </c>
      <c r="H346" s="30"/>
      <c r="I346" s="30"/>
      <c r="J346" s="30"/>
      <c r="K346" s="30"/>
      <c r="L346" s="30"/>
      <c r="M346" s="30" t="s">
        <v>304</v>
      </c>
      <c r="N346" s="30"/>
      <c r="P346" s="75" t="s">
        <v>363</v>
      </c>
      <c r="Q346" s="90"/>
      <c r="R346" s="29" t="s">
        <v>181</v>
      </c>
      <c r="S346" s="39">
        <f>IF(Suggested="Yes",AA346,AG346)</f>
        <v>118.9</v>
      </c>
      <c r="T346" s="37" t="s">
        <v>140</v>
      </c>
      <c r="U346" s="5" t="str">
        <f>+Instructions!$B$3</f>
        <v>A</v>
      </c>
      <c r="V346" s="52"/>
      <c r="W346" s="56">
        <f>+Instructions!$C$22</f>
        <v>0</v>
      </c>
      <c r="X346" s="17">
        <f>ROUND($AA346*(1-W346)+0.004999,2)</f>
        <v>118.9</v>
      </c>
      <c r="Y346" s="52"/>
      <c r="Z346" s="6" t="s">
        <v>1307</v>
      </c>
      <c r="AA346" s="39">
        <v>118.9</v>
      </c>
      <c r="AB346" s="60">
        <f>+W346</f>
        <v>0</v>
      </c>
      <c r="AC346" s="17">
        <f>+X346</f>
        <v>118.9</v>
      </c>
      <c r="AD346" s="12">
        <f>(AG346-AC346)/AG346</f>
        <v>0</v>
      </c>
      <c r="AE346" s="122"/>
      <c r="AF346" s="130">
        <v>3</v>
      </c>
      <c r="AG346" s="53">
        <f>SUM(AJ346:AL346)+AE346</f>
        <v>118.9</v>
      </c>
      <c r="AH346" s="52"/>
      <c r="AJ346" s="17">
        <f>ROUND(AC346/(1-VLOOKUP(AF346,Group,2,FALSE)),2)</f>
        <v>118.9</v>
      </c>
      <c r="AK346" s="17">
        <f>IF(VLOOKUP(AF346,Group,5,FALSE)="YES",VLOOKUP(ROUND(ROUND(AJ346,1)-AJ346,2),Round,2,FALSE)+VLOOKUP(AF346,Group,6,FALSE),0)</f>
        <v>0</v>
      </c>
      <c r="AL346" s="17">
        <f>IF(VLOOKUP(AF346,Group,7,FALSE)="",0,ROUND(AJ346-0.04999,1)-AJ346+AM346)</f>
        <v>0</v>
      </c>
      <c r="AM346" s="17" t="str">
        <f>IF(VLOOKUP(AF346,Group,7,FALSE)="","",VLOOKUP(AF346,Group,7,FALSE))</f>
        <v/>
      </c>
      <c r="AO346" s="31" t="s">
        <v>153</v>
      </c>
    </row>
    <row r="347" spans="2:41" s="3" customFormat="1" ht="1.5" customHeight="1" x14ac:dyDescent="0.2">
      <c r="P347" s="75"/>
      <c r="Q347" s="90"/>
      <c r="R347" s="6"/>
      <c r="S347" s="39"/>
      <c r="T347" s="6"/>
      <c r="U347" s="5"/>
      <c r="V347" s="52"/>
      <c r="W347" s="56"/>
      <c r="X347" s="15"/>
      <c r="Y347" s="52"/>
      <c r="Z347" s="39"/>
      <c r="AA347" s="39"/>
      <c r="AB347" s="55"/>
      <c r="AC347" s="17"/>
      <c r="AD347" s="15"/>
      <c r="AE347" s="65"/>
      <c r="AF347" s="125"/>
      <c r="AG347" s="39"/>
      <c r="AH347" s="52"/>
      <c r="AJ347" s="17"/>
      <c r="AK347" s="17"/>
      <c r="AL347" s="17"/>
      <c r="AM347" s="17"/>
      <c r="AO347" s="31" t="s">
        <v>153</v>
      </c>
    </row>
    <row r="348" spans="2:41" s="3" customFormat="1" ht="9.9499999999999993" customHeight="1" x14ac:dyDescent="0.2">
      <c r="B348" s="113" t="s">
        <v>89</v>
      </c>
      <c r="D348" s="40"/>
      <c r="E348" s="75" t="s">
        <v>427</v>
      </c>
      <c r="F348" s="75"/>
      <c r="G348" s="30" t="s">
        <v>3</v>
      </c>
      <c r="H348" s="30"/>
      <c r="I348" s="30"/>
      <c r="J348" s="30"/>
      <c r="K348" s="30"/>
      <c r="L348" s="176" t="s">
        <v>539</v>
      </c>
      <c r="N348" s="30"/>
      <c r="P348" s="75" t="s">
        <v>226</v>
      </c>
      <c r="Q348" s="90"/>
      <c r="R348" s="29" t="s">
        <v>1101</v>
      </c>
      <c r="S348" s="39">
        <f>IF(Suggested="Yes",AA348,AG348)</f>
        <v>108.25</v>
      </c>
      <c r="T348" s="37" t="s">
        <v>140</v>
      </c>
      <c r="U348" s="5" t="str">
        <f>+Instructions!$B$3</f>
        <v>A</v>
      </c>
      <c r="V348" s="52"/>
      <c r="W348" s="56">
        <f>+Instructions!$C$22</f>
        <v>0</v>
      </c>
      <c r="X348" s="17">
        <f>ROUND($AA348*(1-W348)+0.004999,2)</f>
        <v>108.25</v>
      </c>
      <c r="Y348" s="52"/>
      <c r="Z348" s="6" t="s">
        <v>1307</v>
      </c>
      <c r="AA348" s="39">
        <v>108.25</v>
      </c>
      <c r="AB348" s="60">
        <f>+W348</f>
        <v>0</v>
      </c>
      <c r="AC348" s="17">
        <f>+X348</f>
        <v>108.25</v>
      </c>
      <c r="AD348" s="12">
        <f>(AG348-AC348)/AG348</f>
        <v>0</v>
      </c>
      <c r="AE348" s="122"/>
      <c r="AF348" s="130">
        <v>3</v>
      </c>
      <c r="AG348" s="53">
        <f>SUM(AJ348:AL348)+AE348</f>
        <v>108.25</v>
      </c>
      <c r="AH348" s="52"/>
      <c r="AJ348" s="17">
        <f>ROUND(AC348/(1-VLOOKUP(AF348,Group,2,FALSE)),2)</f>
        <v>108.25</v>
      </c>
      <c r="AK348" s="17">
        <f>IF(VLOOKUP(AF348,Group,5,FALSE)="YES",VLOOKUP(ROUND(ROUND(AJ348,1)-AJ348,2),Round,2,FALSE)+VLOOKUP(AF348,Group,6,FALSE),0)</f>
        <v>0</v>
      </c>
      <c r="AL348" s="17">
        <f>IF(VLOOKUP(AF348,Group,7,FALSE)="",0,ROUND(AJ348-0.04999,1)-AJ348+AM348)</f>
        <v>0</v>
      </c>
      <c r="AM348" s="17" t="str">
        <f>IF(VLOOKUP(AF348,Group,7,FALSE)="","",VLOOKUP(AF348,Group,7,FALSE))</f>
        <v/>
      </c>
      <c r="AO348" s="31" t="s">
        <v>153</v>
      </c>
    </row>
    <row r="349" spans="2:41" s="3" customFormat="1" ht="9.9499999999999993" customHeight="1" x14ac:dyDescent="0.2">
      <c r="B349" s="113" t="s">
        <v>89</v>
      </c>
      <c r="D349" s="40"/>
      <c r="E349" s="75" t="s">
        <v>427</v>
      </c>
      <c r="F349" s="75"/>
      <c r="G349" s="30" t="s">
        <v>4</v>
      </c>
      <c r="H349" s="30"/>
      <c r="I349" s="30"/>
      <c r="J349" s="30"/>
      <c r="K349" s="30"/>
      <c r="L349" s="176" t="s">
        <v>539</v>
      </c>
      <c r="M349" s="30"/>
      <c r="N349" s="30"/>
      <c r="P349" s="75" t="s">
        <v>226</v>
      </c>
      <c r="Q349" s="90"/>
      <c r="R349" s="29" t="s">
        <v>1101</v>
      </c>
      <c r="S349" s="39">
        <f>IF(Suggested="Yes",AA349,AG349)</f>
        <v>108.25</v>
      </c>
      <c r="T349" s="37" t="s">
        <v>140</v>
      </c>
      <c r="U349" s="5" t="str">
        <f>+Instructions!$B$3</f>
        <v>A</v>
      </c>
      <c r="V349" s="52"/>
      <c r="W349" s="56">
        <f>+Instructions!$C$22</f>
        <v>0</v>
      </c>
      <c r="X349" s="17">
        <f>ROUND($AA349*(1-W349)+0.004999,2)</f>
        <v>108.25</v>
      </c>
      <c r="Y349" s="52"/>
      <c r="Z349" s="6" t="s">
        <v>1307</v>
      </c>
      <c r="AA349" s="39">
        <v>108.25</v>
      </c>
      <c r="AB349" s="60">
        <f>+W349</f>
        <v>0</v>
      </c>
      <c r="AC349" s="17">
        <f>+X349</f>
        <v>108.25</v>
      </c>
      <c r="AD349" s="12">
        <f>(AG349-AC349)/AG349</f>
        <v>0</v>
      </c>
      <c r="AE349" s="122"/>
      <c r="AF349" s="130">
        <v>3</v>
      </c>
      <c r="AG349" s="53">
        <f>SUM(AJ349:AL349)+AE349</f>
        <v>108.25</v>
      </c>
      <c r="AH349" s="52"/>
      <c r="AJ349" s="17">
        <f>ROUND(AC349/(1-VLOOKUP(AF349,Group,2,FALSE)),2)</f>
        <v>108.25</v>
      </c>
      <c r="AK349" s="17">
        <f>IF(VLOOKUP(AF349,Group,5,FALSE)="YES",VLOOKUP(ROUND(ROUND(AJ349,1)-AJ349,2),Round,2,FALSE)+VLOOKUP(AF349,Group,6,FALSE),0)</f>
        <v>0</v>
      </c>
      <c r="AL349" s="17">
        <f>IF(VLOOKUP(AF349,Group,7,FALSE)="",0,ROUND(AJ349-0.04999,1)-AJ349+AM349)</f>
        <v>0</v>
      </c>
      <c r="AM349" s="17" t="str">
        <f>IF(VLOOKUP(AF349,Group,7,FALSE)="","",VLOOKUP(AF349,Group,7,FALSE))</f>
        <v/>
      </c>
      <c r="AO349" s="31" t="s">
        <v>153</v>
      </c>
    </row>
    <row r="350" spans="2:41" s="3" customFormat="1" ht="1.5" customHeight="1" x14ac:dyDescent="0.2">
      <c r="P350" s="75"/>
      <c r="Q350" s="90"/>
      <c r="R350" s="6"/>
      <c r="S350" s="39"/>
      <c r="T350" s="6"/>
      <c r="U350" s="5"/>
      <c r="V350" s="52"/>
      <c r="W350" s="56"/>
      <c r="X350" s="15"/>
      <c r="Y350" s="52"/>
      <c r="Z350" s="39"/>
      <c r="AA350" s="39"/>
      <c r="AB350" s="55"/>
      <c r="AC350" s="17"/>
      <c r="AD350" s="15"/>
      <c r="AE350" s="65"/>
      <c r="AF350" s="125"/>
      <c r="AG350" s="39"/>
      <c r="AH350" s="52"/>
      <c r="AJ350" s="17"/>
      <c r="AK350" s="17"/>
      <c r="AL350" s="17"/>
      <c r="AM350" s="17"/>
      <c r="AO350" s="31" t="s">
        <v>153</v>
      </c>
    </row>
    <row r="351" spans="2:41" s="3" customFormat="1" ht="9.9499999999999993" customHeight="1" x14ac:dyDescent="0.2">
      <c r="B351" s="113" t="s">
        <v>89</v>
      </c>
      <c r="D351" s="40"/>
      <c r="E351" s="75" t="s">
        <v>367</v>
      </c>
      <c r="F351" s="75"/>
      <c r="G351" s="30" t="s">
        <v>365</v>
      </c>
      <c r="H351" s="30"/>
      <c r="I351" s="30"/>
      <c r="J351" s="30"/>
      <c r="K351" s="30"/>
      <c r="L351" s="30"/>
      <c r="M351" s="30" t="s">
        <v>15</v>
      </c>
      <c r="N351" s="30"/>
      <c r="P351" s="75" t="s">
        <v>350</v>
      </c>
      <c r="Q351" s="90"/>
      <c r="R351" s="29"/>
      <c r="S351" s="39">
        <f>IF(Suggested="Yes",AA351,AG351)</f>
        <v>82.95</v>
      </c>
      <c r="T351" s="37" t="s">
        <v>140</v>
      </c>
      <c r="U351" s="5" t="str">
        <f>+Instructions!$B$3</f>
        <v>A</v>
      </c>
      <c r="V351" s="52"/>
      <c r="W351" s="56">
        <f>+Instructions!$C$22</f>
        <v>0</v>
      </c>
      <c r="X351" s="17">
        <f>ROUND($AA351*(1-W351)+0.004999,2)</f>
        <v>82.95</v>
      </c>
      <c r="Y351" s="52"/>
      <c r="Z351" s="6" t="s">
        <v>1307</v>
      </c>
      <c r="AA351" s="39">
        <v>82.95</v>
      </c>
      <c r="AB351" s="60">
        <f>+W351</f>
        <v>0</v>
      </c>
      <c r="AC351" s="17">
        <f>+X351</f>
        <v>82.95</v>
      </c>
      <c r="AD351" s="12">
        <f>(AG351-AC351)/AG351</f>
        <v>0</v>
      </c>
      <c r="AE351" s="122"/>
      <c r="AF351" s="130">
        <v>3</v>
      </c>
      <c r="AG351" s="53">
        <f>SUM(AJ351:AL351)+AE351</f>
        <v>82.95</v>
      </c>
      <c r="AH351" s="52"/>
      <c r="AJ351" s="17">
        <f>ROUND(AC351/(1-VLOOKUP(AF351,Group,2,FALSE)),2)</f>
        <v>82.95</v>
      </c>
      <c r="AK351" s="17">
        <f>IF(VLOOKUP(AF351,Group,5,FALSE)="YES",VLOOKUP(ROUND(ROUND(AJ351,1)-AJ351,2),Round,2,FALSE)+VLOOKUP(AF351,Group,6,FALSE),0)</f>
        <v>0</v>
      </c>
      <c r="AL351" s="17">
        <f>IF(VLOOKUP(AF351,Group,7,FALSE)="",0,ROUND(AJ351-0.04999,1)-AJ351+AM351)</f>
        <v>0</v>
      </c>
      <c r="AM351" s="17" t="str">
        <f>IF(VLOOKUP(AF351,Group,7,FALSE)="","",VLOOKUP(AF351,Group,7,FALSE))</f>
        <v/>
      </c>
      <c r="AO351" s="31" t="s">
        <v>153</v>
      </c>
    </row>
    <row r="352" spans="2:41" s="3" customFormat="1" ht="9.9499999999999993" customHeight="1" x14ac:dyDescent="0.2">
      <c r="B352" s="113" t="s">
        <v>89</v>
      </c>
      <c r="D352" s="40"/>
      <c r="E352" s="75" t="s">
        <v>367</v>
      </c>
      <c r="F352" s="75"/>
      <c r="G352" s="30" t="s">
        <v>366</v>
      </c>
      <c r="H352" s="30"/>
      <c r="I352" s="30"/>
      <c r="J352" s="30"/>
      <c r="K352" s="30"/>
      <c r="L352" s="30"/>
      <c r="M352" s="30" t="s">
        <v>15</v>
      </c>
      <c r="N352" s="30"/>
      <c r="P352" s="75" t="s">
        <v>350</v>
      </c>
      <c r="Q352" s="90"/>
      <c r="R352" s="29" t="s">
        <v>181</v>
      </c>
      <c r="S352" s="39">
        <f>IF(Suggested="Yes",AA352,AG352)</f>
        <v>109.15</v>
      </c>
      <c r="T352" s="37" t="s">
        <v>140</v>
      </c>
      <c r="U352" s="5" t="str">
        <f>+Instructions!$B$3</f>
        <v>A</v>
      </c>
      <c r="V352" s="52"/>
      <c r="W352" s="56">
        <f>+Instructions!$C$22</f>
        <v>0</v>
      </c>
      <c r="X352" s="17">
        <f>ROUND($AA352*(1-W352)+0.004999,2)</f>
        <v>109.15</v>
      </c>
      <c r="Y352" s="52"/>
      <c r="Z352" s="6" t="s">
        <v>1307</v>
      </c>
      <c r="AA352" s="39">
        <v>109.15</v>
      </c>
      <c r="AB352" s="60">
        <f>+W352</f>
        <v>0</v>
      </c>
      <c r="AC352" s="17">
        <f>+X352</f>
        <v>109.15</v>
      </c>
      <c r="AD352" s="12">
        <f>(AG352-AC352)/AG352</f>
        <v>0</v>
      </c>
      <c r="AE352" s="122"/>
      <c r="AF352" s="130">
        <v>3</v>
      </c>
      <c r="AG352" s="53">
        <f>SUM(AJ352:AL352)+AE352</f>
        <v>109.15</v>
      </c>
      <c r="AH352" s="52"/>
      <c r="AJ352" s="17">
        <f>ROUND(AC352/(1-VLOOKUP(AF352,Group,2,FALSE)),2)</f>
        <v>109.15</v>
      </c>
      <c r="AK352" s="17">
        <f>IF(VLOOKUP(AF352,Group,5,FALSE)="YES",VLOOKUP(ROUND(ROUND(AJ352,1)-AJ352,2),Round,2,FALSE)+VLOOKUP(AF352,Group,6,FALSE),0)</f>
        <v>0</v>
      </c>
      <c r="AL352" s="17">
        <f>IF(VLOOKUP(AF352,Group,7,FALSE)="",0,ROUND(AJ352-0.04999,1)-AJ352+AM352)</f>
        <v>0</v>
      </c>
      <c r="AM352" s="17" t="str">
        <f>IF(VLOOKUP(AF352,Group,7,FALSE)="","",VLOOKUP(AF352,Group,7,FALSE))</f>
        <v/>
      </c>
      <c r="AO352" s="31" t="s">
        <v>153</v>
      </c>
    </row>
    <row r="353" spans="1:41" s="3" customFormat="1" ht="1.5" customHeight="1" x14ac:dyDescent="0.2">
      <c r="P353" s="75"/>
      <c r="Q353" s="90"/>
      <c r="R353" s="6"/>
      <c r="S353" s="39"/>
      <c r="T353" s="6"/>
      <c r="U353" s="5"/>
      <c r="V353" s="52"/>
      <c r="W353" s="56"/>
      <c r="X353" s="15"/>
      <c r="Y353" s="52"/>
      <c r="Z353" s="39"/>
      <c r="AA353" s="39"/>
      <c r="AB353" s="55"/>
      <c r="AC353" s="17"/>
      <c r="AD353" s="15"/>
      <c r="AE353" s="65"/>
      <c r="AF353" s="125"/>
      <c r="AG353" s="39"/>
      <c r="AH353" s="52"/>
      <c r="AJ353" s="17"/>
      <c r="AK353" s="17"/>
      <c r="AL353" s="17"/>
      <c r="AM353" s="17"/>
      <c r="AO353" s="31" t="s">
        <v>153</v>
      </c>
    </row>
    <row r="354" spans="1:41" s="3" customFormat="1" ht="9.9499999999999993" customHeight="1" x14ac:dyDescent="0.2">
      <c r="B354" s="113" t="s">
        <v>89</v>
      </c>
      <c r="D354" s="40"/>
      <c r="E354" s="75" t="s">
        <v>367</v>
      </c>
      <c r="F354" s="75"/>
      <c r="G354" s="30" t="s">
        <v>368</v>
      </c>
      <c r="H354" s="30"/>
      <c r="I354" s="30"/>
      <c r="J354" s="30"/>
      <c r="K354" s="30"/>
      <c r="L354" s="30"/>
      <c r="M354" s="30" t="s">
        <v>304</v>
      </c>
      <c r="N354" s="30"/>
      <c r="P354" s="75" t="s">
        <v>350</v>
      </c>
      <c r="Q354" s="90"/>
      <c r="R354" s="29" t="s">
        <v>1214</v>
      </c>
      <c r="S354" s="39">
        <f>IF(Suggested="Yes",AA354,AG354)</f>
        <v>82.95</v>
      </c>
      <c r="T354" s="37" t="s">
        <v>140</v>
      </c>
      <c r="U354" s="5" t="str">
        <f>+Instructions!$B$3</f>
        <v>A</v>
      </c>
      <c r="V354" s="52"/>
      <c r="W354" s="56">
        <f>+Instructions!$C$22</f>
        <v>0</v>
      </c>
      <c r="X354" s="17">
        <f>ROUND($AA354*(1-W354)+0.004999,2)</f>
        <v>82.95</v>
      </c>
      <c r="Y354" s="52"/>
      <c r="Z354" s="6" t="s">
        <v>1307</v>
      </c>
      <c r="AA354" s="39">
        <v>82.95</v>
      </c>
      <c r="AB354" s="60">
        <f>+W354</f>
        <v>0</v>
      </c>
      <c r="AC354" s="17">
        <f>+X354</f>
        <v>82.95</v>
      </c>
      <c r="AD354" s="12">
        <f>(AG354-AC354)/AG354</f>
        <v>0</v>
      </c>
      <c r="AE354" s="122"/>
      <c r="AF354" s="130">
        <v>3</v>
      </c>
      <c r="AG354" s="53">
        <f>SUM(AJ354:AL354)+AE354</f>
        <v>82.95</v>
      </c>
      <c r="AH354" s="52"/>
      <c r="AJ354" s="17">
        <f>ROUND(AC354/(1-VLOOKUP(AF354,Group,2,FALSE)),2)</f>
        <v>82.95</v>
      </c>
      <c r="AK354" s="17">
        <f>IF(VLOOKUP(AF354,Group,5,FALSE)="YES",VLOOKUP(ROUND(ROUND(AJ354,1)-AJ354,2),Round,2,FALSE)+VLOOKUP(AF354,Group,6,FALSE),0)</f>
        <v>0</v>
      </c>
      <c r="AL354" s="17">
        <f>IF(VLOOKUP(AF354,Group,7,FALSE)="",0,ROUND(AJ354-0.04999,1)-AJ354+AM354)</f>
        <v>0</v>
      </c>
      <c r="AM354" s="17" t="str">
        <f>IF(VLOOKUP(AF354,Group,7,FALSE)="","",VLOOKUP(AF354,Group,7,FALSE))</f>
        <v/>
      </c>
      <c r="AO354" s="31" t="s">
        <v>153</v>
      </c>
    </row>
    <row r="355" spans="1:41" s="3" customFormat="1" ht="9.9499999999999993" customHeight="1" x14ac:dyDescent="0.2">
      <c r="B355" s="113" t="s">
        <v>89</v>
      </c>
      <c r="D355" s="40"/>
      <c r="E355" s="75" t="s">
        <v>367</v>
      </c>
      <c r="F355" s="75"/>
      <c r="G355" s="30" t="s">
        <v>369</v>
      </c>
      <c r="H355" s="30"/>
      <c r="I355" s="30"/>
      <c r="J355" s="30"/>
      <c r="K355" s="30"/>
      <c r="L355" s="30"/>
      <c r="M355" s="30" t="s">
        <v>304</v>
      </c>
      <c r="N355" s="30"/>
      <c r="P355" s="75" t="s">
        <v>350</v>
      </c>
      <c r="Q355" s="90"/>
      <c r="R355" s="29" t="s">
        <v>1216</v>
      </c>
      <c r="S355" s="39">
        <f>IF(Suggested="Yes",AA355,AG355)</f>
        <v>109.15</v>
      </c>
      <c r="T355" s="37" t="s">
        <v>140</v>
      </c>
      <c r="U355" s="5" t="str">
        <f>+Instructions!$B$3</f>
        <v>A</v>
      </c>
      <c r="V355" s="52"/>
      <c r="W355" s="56">
        <f>+Instructions!$C$22</f>
        <v>0</v>
      </c>
      <c r="X355" s="17">
        <f>ROUND($AA355*(1-W355)+0.004999,2)</f>
        <v>109.15</v>
      </c>
      <c r="Y355" s="52"/>
      <c r="Z355" s="6" t="s">
        <v>1307</v>
      </c>
      <c r="AA355" s="39">
        <v>109.15</v>
      </c>
      <c r="AB355" s="60">
        <f>+W355</f>
        <v>0</v>
      </c>
      <c r="AC355" s="17">
        <f>+X355</f>
        <v>109.15</v>
      </c>
      <c r="AD355" s="12">
        <f>(AG355-AC355)/AG355</f>
        <v>0</v>
      </c>
      <c r="AE355" s="122"/>
      <c r="AF355" s="130">
        <v>3</v>
      </c>
      <c r="AG355" s="53">
        <f>SUM(AJ355:AL355)+AE355</f>
        <v>109.15</v>
      </c>
      <c r="AH355" s="52"/>
      <c r="AJ355" s="17">
        <f>ROUND(AC355/(1-VLOOKUP(AF355,Group,2,FALSE)),2)</f>
        <v>109.15</v>
      </c>
      <c r="AK355" s="17">
        <f>IF(VLOOKUP(AF355,Group,5,FALSE)="YES",VLOOKUP(ROUND(ROUND(AJ355,1)-AJ355,2),Round,2,FALSE)+VLOOKUP(AF355,Group,6,FALSE),0)</f>
        <v>0</v>
      </c>
      <c r="AL355" s="17">
        <f>IF(VLOOKUP(AF355,Group,7,FALSE)="",0,ROUND(AJ355-0.04999,1)-AJ355+AM355)</f>
        <v>0</v>
      </c>
      <c r="AM355" s="17" t="str">
        <f>IF(VLOOKUP(AF355,Group,7,FALSE)="","",VLOOKUP(AF355,Group,7,FALSE))</f>
        <v/>
      </c>
      <c r="AO355" s="31" t="s">
        <v>153</v>
      </c>
    </row>
    <row r="356" spans="1:41" s="3" customFormat="1" ht="0.95" customHeight="1" x14ac:dyDescent="0.2">
      <c r="P356" s="75"/>
      <c r="Q356" s="90"/>
      <c r="R356" s="6"/>
      <c r="S356" s="39"/>
      <c r="T356" s="6"/>
      <c r="U356" s="5"/>
      <c r="V356" s="52"/>
      <c r="W356" s="56"/>
      <c r="X356" s="15"/>
      <c r="Y356" s="52"/>
      <c r="Z356" s="39"/>
      <c r="AA356" s="39"/>
      <c r="AB356" s="55"/>
      <c r="AC356" s="17"/>
      <c r="AD356" s="15"/>
      <c r="AE356" s="65"/>
      <c r="AF356" s="125"/>
      <c r="AG356" s="39"/>
      <c r="AH356" s="52"/>
      <c r="AJ356" s="17"/>
      <c r="AK356" s="17"/>
      <c r="AL356" s="17"/>
      <c r="AM356" s="17"/>
      <c r="AO356" s="31" t="s">
        <v>153</v>
      </c>
    </row>
    <row r="357" spans="1:41" s="3" customFormat="1" ht="11.1" customHeight="1" x14ac:dyDescent="0.2">
      <c r="A357" s="3" t="s">
        <v>12</v>
      </c>
      <c r="C357" s="164" t="s">
        <v>13</v>
      </c>
      <c r="E357" s="165"/>
      <c r="F357" s="165"/>
      <c r="M357" s="3" t="s">
        <v>31</v>
      </c>
      <c r="Q357" s="166"/>
      <c r="R357" s="30"/>
      <c r="S357" s="39"/>
      <c r="T357" s="167"/>
      <c r="U357" s="168"/>
      <c r="V357" s="52"/>
      <c r="W357" s="56"/>
      <c r="X357" s="15"/>
      <c r="Y357" s="52"/>
      <c r="Z357" s="169"/>
      <c r="AB357" s="55"/>
      <c r="AC357" s="17"/>
      <c r="AD357" s="15"/>
      <c r="AE357" s="65"/>
      <c r="AG357" s="17"/>
      <c r="AH357" s="52"/>
      <c r="AJ357" s="6" t="s">
        <v>31</v>
      </c>
      <c r="AO357" s="31" t="s">
        <v>153</v>
      </c>
    </row>
    <row r="358" spans="1:41" s="3" customFormat="1" ht="9.75" customHeight="1" x14ac:dyDescent="0.2">
      <c r="C358" s="74" t="s">
        <v>1207</v>
      </c>
      <c r="P358" s="4"/>
      <c r="R358" s="80" t="s">
        <v>1213</v>
      </c>
      <c r="S358" s="200" t="s">
        <v>604</v>
      </c>
      <c r="T358" s="201"/>
      <c r="U358" s="5"/>
      <c r="V358" s="52"/>
      <c r="X358" s="70"/>
      <c r="Y358" s="52"/>
      <c r="AA358" s="39"/>
      <c r="AB358" s="17"/>
      <c r="AC358" s="15"/>
      <c r="AD358" s="15"/>
      <c r="AE358" s="15"/>
      <c r="AF358" s="15"/>
      <c r="AG358" s="65"/>
      <c r="AH358" s="52"/>
      <c r="AO358" s="31" t="s">
        <v>153</v>
      </c>
    </row>
    <row r="359" spans="1:41" s="3" customFormat="1" ht="2.85" customHeight="1" x14ac:dyDescent="0.2">
      <c r="P359" s="75"/>
      <c r="Q359" s="90"/>
      <c r="R359" s="6"/>
      <c r="S359" s="39"/>
      <c r="T359" s="6"/>
      <c r="U359" s="5"/>
      <c r="V359" s="52"/>
      <c r="W359" s="56"/>
      <c r="X359" s="15"/>
      <c r="Y359" s="52"/>
      <c r="Z359" s="39"/>
      <c r="AA359" s="39"/>
      <c r="AB359" s="55"/>
      <c r="AC359" s="17"/>
      <c r="AD359" s="15"/>
      <c r="AE359" s="65"/>
      <c r="AF359" s="125"/>
      <c r="AG359" s="39"/>
      <c r="AH359" s="52"/>
      <c r="AJ359" s="17"/>
      <c r="AK359" s="17"/>
      <c r="AL359" s="17"/>
      <c r="AM359" s="17"/>
      <c r="AO359" s="31" t="s">
        <v>153</v>
      </c>
    </row>
    <row r="360" spans="1:41" s="3" customFormat="1" ht="9.9499999999999993" customHeight="1" x14ac:dyDescent="0.2">
      <c r="C360" s="35"/>
      <c r="D360" s="40" t="s">
        <v>91</v>
      </c>
      <c r="E360" s="142" t="s">
        <v>211</v>
      </c>
      <c r="F360" s="142" t="s">
        <v>470</v>
      </c>
      <c r="H360" s="142"/>
      <c r="I360" s="142" t="s">
        <v>831</v>
      </c>
      <c r="J360" s="142"/>
      <c r="K360" s="142" t="s">
        <v>340</v>
      </c>
      <c r="L360" s="142"/>
      <c r="M360" s="142"/>
      <c r="N360" s="142"/>
      <c r="O360" s="30"/>
      <c r="P360" s="30"/>
      <c r="Q360" s="30"/>
      <c r="R360" s="30"/>
      <c r="S360" s="39"/>
      <c r="T360" s="30"/>
      <c r="U360" s="5"/>
      <c r="V360" s="52"/>
      <c r="W360" s="70"/>
      <c r="X360" s="70"/>
      <c r="Y360" s="52"/>
      <c r="Z360" s="39"/>
      <c r="AA360" s="39"/>
      <c r="AB360" s="55"/>
      <c r="AC360" s="17"/>
      <c r="AD360" s="15"/>
      <c r="AE360" s="65"/>
      <c r="AF360" s="125"/>
      <c r="AG360" s="17"/>
      <c r="AH360" s="52"/>
      <c r="AJ360" s="17"/>
      <c r="AK360" s="17"/>
      <c r="AL360" s="17"/>
      <c r="AM360" s="17"/>
      <c r="AO360" s="31"/>
    </row>
    <row r="361" spans="1:41" s="3" customFormat="1" ht="9.9499999999999993" customHeight="1" x14ac:dyDescent="0.2">
      <c r="C361" s="35"/>
      <c r="D361" s="40"/>
      <c r="E361" s="142" t="s">
        <v>829</v>
      </c>
      <c r="F361" s="142" t="s">
        <v>213</v>
      </c>
      <c r="H361" s="142"/>
      <c r="I361" s="142" t="s">
        <v>832</v>
      </c>
      <c r="J361" s="142"/>
      <c r="K361" s="142" t="s">
        <v>830</v>
      </c>
      <c r="L361" s="142"/>
      <c r="N361" s="142"/>
      <c r="O361" s="30"/>
      <c r="P361" s="30"/>
      <c r="Q361" s="30"/>
      <c r="R361" s="30"/>
      <c r="S361" s="39"/>
      <c r="T361" s="30"/>
      <c r="U361" s="5"/>
      <c r="V361" s="52"/>
      <c r="W361" s="70"/>
      <c r="X361" s="70"/>
      <c r="Y361" s="52"/>
      <c r="Z361" s="39"/>
      <c r="AA361" s="39"/>
      <c r="AB361" s="55"/>
      <c r="AC361" s="17"/>
      <c r="AD361" s="15"/>
      <c r="AE361" s="65"/>
      <c r="AF361" s="125"/>
      <c r="AG361" s="17"/>
      <c r="AH361" s="52"/>
      <c r="AJ361" s="17"/>
      <c r="AK361" s="17"/>
      <c r="AL361" s="17"/>
      <c r="AM361" s="17"/>
      <c r="AO361" s="31"/>
    </row>
    <row r="362" spans="1:41" s="3" customFormat="1" ht="9.9499999999999993" customHeight="1" x14ac:dyDescent="0.2">
      <c r="C362" s="35"/>
      <c r="D362" s="40"/>
      <c r="E362" s="142" t="s">
        <v>781</v>
      </c>
      <c r="F362" s="142" t="s">
        <v>214</v>
      </c>
      <c r="H362" s="142"/>
      <c r="I362" s="142" t="s">
        <v>833</v>
      </c>
      <c r="J362" s="142"/>
      <c r="K362" s="142" t="s">
        <v>215</v>
      </c>
      <c r="L362" s="142"/>
      <c r="M362" s="142"/>
      <c r="N362" s="142"/>
      <c r="O362" s="30"/>
      <c r="P362" s="30"/>
      <c r="Q362" s="30"/>
      <c r="R362" s="30"/>
      <c r="S362" s="39"/>
      <c r="T362" s="30"/>
      <c r="U362" s="5"/>
      <c r="V362" s="52"/>
      <c r="W362" s="70"/>
      <c r="X362" s="70"/>
      <c r="Y362" s="52"/>
      <c r="Z362" s="39"/>
      <c r="AA362" s="39"/>
      <c r="AB362" s="55"/>
      <c r="AC362" s="17"/>
      <c r="AD362" s="15"/>
      <c r="AE362" s="65"/>
      <c r="AF362" s="125"/>
      <c r="AG362" s="17"/>
      <c r="AH362" s="52"/>
      <c r="AJ362" s="17"/>
      <c r="AK362" s="17"/>
      <c r="AL362" s="17"/>
      <c r="AM362" s="17"/>
      <c r="AO362" s="31"/>
    </row>
    <row r="363" spans="1:41" s="3" customFormat="1" ht="9.9499999999999993" customHeight="1" x14ac:dyDescent="0.2">
      <c r="C363" s="35"/>
      <c r="D363" s="40"/>
      <c r="E363" s="142" t="s">
        <v>212</v>
      </c>
      <c r="F363" s="142" t="s">
        <v>794</v>
      </c>
      <c r="H363" s="142"/>
      <c r="I363" s="142" t="s">
        <v>834</v>
      </c>
      <c r="J363" s="142"/>
      <c r="K363" s="142" t="s">
        <v>341</v>
      </c>
      <c r="L363" s="142"/>
      <c r="M363" s="142"/>
      <c r="N363" s="142"/>
      <c r="O363" s="30"/>
      <c r="P363" s="30"/>
      <c r="Q363" s="30"/>
      <c r="R363" s="30"/>
      <c r="S363" s="39"/>
      <c r="T363" s="30"/>
      <c r="U363" s="5"/>
      <c r="V363" s="52"/>
      <c r="W363" s="70"/>
      <c r="X363" s="70"/>
      <c r="Y363" s="52"/>
      <c r="Z363" s="39"/>
      <c r="AA363" s="39"/>
      <c r="AB363" s="55"/>
      <c r="AC363" s="17"/>
      <c r="AD363" s="15"/>
      <c r="AE363" s="65"/>
      <c r="AF363" s="125"/>
      <c r="AG363" s="17"/>
      <c r="AH363" s="52"/>
      <c r="AJ363" s="17"/>
      <c r="AK363" s="17"/>
      <c r="AL363" s="17"/>
      <c r="AM363" s="17"/>
      <c r="AO363" s="31"/>
    </row>
    <row r="364" spans="1:41" s="3" customFormat="1" ht="1.5" customHeight="1" x14ac:dyDescent="0.2">
      <c r="P364" s="75"/>
      <c r="Q364" s="90"/>
      <c r="R364" s="6"/>
      <c r="S364" s="39"/>
      <c r="T364" s="6"/>
      <c r="U364" s="5"/>
      <c r="V364" s="52"/>
      <c r="W364" s="56"/>
      <c r="X364" s="15"/>
      <c r="Y364" s="52"/>
      <c r="Z364" s="39"/>
      <c r="AA364" s="39"/>
      <c r="AB364" s="55"/>
      <c r="AC364" s="17"/>
      <c r="AD364" s="15"/>
      <c r="AE364" s="65"/>
      <c r="AF364" s="125"/>
      <c r="AG364" s="39"/>
      <c r="AH364" s="52"/>
      <c r="AJ364" s="17"/>
      <c r="AK364" s="17"/>
      <c r="AL364" s="17"/>
      <c r="AM364" s="17"/>
      <c r="AO364" s="31" t="s">
        <v>153</v>
      </c>
    </row>
    <row r="365" spans="1:41" s="3" customFormat="1" ht="9.9499999999999993" customHeight="1" x14ac:dyDescent="0.2">
      <c r="B365" s="113" t="s">
        <v>89</v>
      </c>
      <c r="D365" s="40"/>
      <c r="E365" s="75" t="s">
        <v>399</v>
      </c>
      <c r="F365" s="75"/>
      <c r="G365" s="30" t="s">
        <v>41</v>
      </c>
      <c r="H365" s="30"/>
      <c r="I365" s="30"/>
      <c r="J365" s="30"/>
      <c r="K365" s="30"/>
      <c r="L365" s="30"/>
      <c r="M365" s="30" t="s">
        <v>15</v>
      </c>
      <c r="N365" s="30"/>
      <c r="P365" s="75" t="s">
        <v>400</v>
      </c>
      <c r="Q365" s="90"/>
      <c r="R365" s="29" t="s">
        <v>181</v>
      </c>
      <c r="S365" s="39">
        <f>IF(Suggested="Yes",AA365,AG365)</f>
        <v>110.7</v>
      </c>
      <c r="T365" s="37" t="s">
        <v>140</v>
      </c>
      <c r="U365" s="5" t="str">
        <f>+Instructions!$B$3</f>
        <v>A</v>
      </c>
      <c r="V365" s="52"/>
      <c r="W365" s="56">
        <f>+Instructions!$C$22</f>
        <v>0</v>
      </c>
      <c r="X365" s="17">
        <f>ROUND($AA365*(1-W365)+0.004999,2)</f>
        <v>110.7</v>
      </c>
      <c r="Y365" s="52"/>
      <c r="Z365" s="6" t="s">
        <v>1307</v>
      </c>
      <c r="AA365" s="39">
        <v>110.7</v>
      </c>
      <c r="AB365" s="60">
        <f>+W365</f>
        <v>0</v>
      </c>
      <c r="AC365" s="17">
        <f>+X365</f>
        <v>110.7</v>
      </c>
      <c r="AD365" s="12">
        <f>(AG365-AC365)/AG365</f>
        <v>0</v>
      </c>
      <c r="AE365" s="122"/>
      <c r="AF365" s="130">
        <v>3</v>
      </c>
      <c r="AG365" s="53">
        <f>SUM(AJ365:AL365)+AE365</f>
        <v>110.7</v>
      </c>
      <c r="AH365" s="52"/>
      <c r="AJ365" s="17">
        <f>ROUND(AC365/(1-VLOOKUP(AF365,Group,2,FALSE)),2)</f>
        <v>110.7</v>
      </c>
      <c r="AK365" s="17">
        <f>IF(VLOOKUP(AF365,Group,5,FALSE)="YES",VLOOKUP(ROUND(ROUND(AJ365,1)-AJ365,2),Round,2,FALSE)+VLOOKUP(AF365,Group,6,FALSE),0)</f>
        <v>0</v>
      </c>
      <c r="AL365" s="17">
        <f>IF(VLOOKUP(AF365,Group,7,FALSE)="",0,ROUND(AJ365-0.04999,1)-AJ365+AM365)</f>
        <v>0</v>
      </c>
      <c r="AM365" s="17" t="str">
        <f>IF(VLOOKUP(AF365,Group,7,FALSE)="","",VLOOKUP(AF365,Group,7,FALSE))</f>
        <v/>
      </c>
      <c r="AO365" s="31" t="s">
        <v>153</v>
      </c>
    </row>
    <row r="366" spans="1:41" s="3" customFormat="1" ht="9.9499999999999993" customHeight="1" x14ac:dyDescent="0.2">
      <c r="B366" s="113" t="s">
        <v>89</v>
      </c>
      <c r="D366" s="40"/>
      <c r="E366" s="75" t="s">
        <v>399</v>
      </c>
      <c r="F366" s="75"/>
      <c r="G366" s="30" t="s">
        <v>40</v>
      </c>
      <c r="H366" s="30"/>
      <c r="I366" s="30"/>
      <c r="J366" s="30"/>
      <c r="K366" s="30"/>
      <c r="L366" s="30"/>
      <c r="M366" s="30" t="s">
        <v>15</v>
      </c>
      <c r="N366" s="30"/>
      <c r="P366" s="75" t="s">
        <v>400</v>
      </c>
      <c r="Q366" s="90"/>
      <c r="R366" s="29" t="s">
        <v>181</v>
      </c>
      <c r="S366" s="39">
        <f>IF(Suggested="Yes",AA366,AG366)</f>
        <v>110.7</v>
      </c>
      <c r="T366" s="37" t="s">
        <v>140</v>
      </c>
      <c r="U366" s="5" t="str">
        <f>+Instructions!$B$3</f>
        <v>A</v>
      </c>
      <c r="V366" s="52"/>
      <c r="W366" s="56">
        <f>+Instructions!$C$22</f>
        <v>0</v>
      </c>
      <c r="X366" s="17">
        <f>ROUND($AA366*(1-W366)+0.004999,2)</f>
        <v>110.7</v>
      </c>
      <c r="Y366" s="52"/>
      <c r="Z366" s="6" t="s">
        <v>1307</v>
      </c>
      <c r="AA366" s="39">
        <v>110.7</v>
      </c>
      <c r="AB366" s="60">
        <f>+W366</f>
        <v>0</v>
      </c>
      <c r="AC366" s="17">
        <f>+X366</f>
        <v>110.7</v>
      </c>
      <c r="AD366" s="12">
        <f>(AG366-AC366)/AG366</f>
        <v>0</v>
      </c>
      <c r="AE366" s="122"/>
      <c r="AF366" s="130">
        <v>3</v>
      </c>
      <c r="AG366" s="53">
        <f>SUM(AJ366:AL366)+AE366</f>
        <v>110.7</v>
      </c>
      <c r="AH366" s="52"/>
      <c r="AJ366" s="17">
        <f>ROUND(AC366/(1-VLOOKUP(AF366,Group,2,FALSE)),2)</f>
        <v>110.7</v>
      </c>
      <c r="AK366" s="17">
        <f>IF(VLOOKUP(AF366,Group,5,FALSE)="YES",VLOOKUP(ROUND(ROUND(AJ366,1)-AJ366,2),Round,2,FALSE)+VLOOKUP(AF366,Group,6,FALSE),0)</f>
        <v>0</v>
      </c>
      <c r="AL366" s="17">
        <f>IF(VLOOKUP(AF366,Group,7,FALSE)="",0,ROUND(AJ366-0.04999,1)-AJ366+AM366)</f>
        <v>0</v>
      </c>
      <c r="AM366" s="17" t="str">
        <f>IF(VLOOKUP(AF366,Group,7,FALSE)="","",VLOOKUP(AF366,Group,7,FALSE))</f>
        <v/>
      </c>
      <c r="AO366" s="31" t="s">
        <v>153</v>
      </c>
    </row>
    <row r="367" spans="1:41" s="3" customFormat="1" ht="1.5" customHeight="1" x14ac:dyDescent="0.2">
      <c r="P367" s="75"/>
      <c r="Q367" s="90"/>
      <c r="R367" s="6"/>
      <c r="S367" s="39"/>
      <c r="T367" s="6"/>
      <c r="U367" s="5"/>
      <c r="V367" s="52"/>
      <c r="W367" s="56"/>
      <c r="X367" s="15"/>
      <c r="Y367" s="52"/>
      <c r="Z367" s="39"/>
      <c r="AA367" s="39"/>
      <c r="AB367" s="55"/>
      <c r="AC367" s="17"/>
      <c r="AD367" s="15"/>
      <c r="AE367" s="65"/>
      <c r="AF367" s="125"/>
      <c r="AG367" s="39"/>
      <c r="AH367" s="52"/>
      <c r="AJ367" s="17"/>
      <c r="AK367" s="17"/>
      <c r="AL367" s="17"/>
      <c r="AM367" s="17"/>
      <c r="AO367" s="31" t="s">
        <v>153</v>
      </c>
    </row>
    <row r="368" spans="1:41" s="3" customFormat="1" ht="9.9499999999999993" customHeight="1" x14ac:dyDescent="0.2">
      <c r="B368" s="113" t="s">
        <v>89</v>
      </c>
      <c r="D368" s="40"/>
      <c r="E368" s="75" t="s">
        <v>1222</v>
      </c>
      <c r="F368" s="75"/>
      <c r="G368" s="30" t="s">
        <v>1223</v>
      </c>
      <c r="H368" s="30"/>
      <c r="I368" s="30"/>
      <c r="J368" s="30"/>
      <c r="K368" s="30"/>
      <c r="L368" s="30"/>
      <c r="M368" s="30" t="s">
        <v>15</v>
      </c>
      <c r="N368" s="30"/>
      <c r="P368" s="75" t="s">
        <v>1251</v>
      </c>
      <c r="Q368" s="90"/>
      <c r="R368" s="29" t="s">
        <v>145</v>
      </c>
      <c r="S368" s="39">
        <f>IF(Suggested="Yes",AA368,AG368)</f>
        <v>82.3</v>
      </c>
      <c r="T368" s="37" t="s">
        <v>140</v>
      </c>
      <c r="U368" s="5" t="str">
        <f>+Instructions!$B$3</f>
        <v>A</v>
      </c>
      <c r="V368" s="52"/>
      <c r="W368" s="56">
        <f>+Instructions!$C$22</f>
        <v>0</v>
      </c>
      <c r="X368" s="17">
        <f t="shared" ref="X368" si="263">ROUND($AA368*(1-W368)+0.004999,2)</f>
        <v>82.3</v>
      </c>
      <c r="Y368" s="52"/>
      <c r="Z368" s="6" t="s">
        <v>1307</v>
      </c>
      <c r="AA368" s="39">
        <v>82.3</v>
      </c>
      <c r="AB368" s="60">
        <f t="shared" ref="AB368" si="264">+W368</f>
        <v>0</v>
      </c>
      <c r="AC368" s="17">
        <f t="shared" ref="AC368" si="265">+X368</f>
        <v>82.3</v>
      </c>
      <c r="AD368" s="12">
        <f t="shared" ref="AD368" si="266">(AG368-AC368)/AG368</f>
        <v>0</v>
      </c>
      <c r="AE368" s="122"/>
      <c r="AF368" s="130">
        <v>3</v>
      </c>
      <c r="AG368" s="53">
        <f t="shared" ref="AG368" si="267">SUM(AJ368:AL368)+AE368</f>
        <v>82.3</v>
      </c>
      <c r="AH368" s="52"/>
      <c r="AJ368" s="17">
        <f t="shared" ref="AJ368" si="268">ROUND(AC368/(1-VLOOKUP(AF368,Group,2,FALSE)),2)</f>
        <v>82.3</v>
      </c>
      <c r="AK368" s="17">
        <f t="shared" ref="AK368" si="269">IF(VLOOKUP(AF368,Group,5,FALSE)="YES",VLOOKUP(ROUND(ROUND(AJ368,1)-AJ368,2),Round,2,FALSE)+VLOOKUP(AF368,Group,6,FALSE),0)</f>
        <v>0</v>
      </c>
      <c r="AL368" s="17">
        <f t="shared" ref="AL368" si="270">IF(VLOOKUP(AF368,Group,7,FALSE)="",0,ROUND(AJ368-0.04999,1)-AJ368+AM368)</f>
        <v>0</v>
      </c>
      <c r="AM368" s="17" t="str">
        <f t="shared" ref="AM368" si="271">IF(VLOOKUP(AF368,Group,7,FALSE)="","",VLOOKUP(AF368,Group,7,FALSE))</f>
        <v/>
      </c>
      <c r="AO368" s="31" t="s">
        <v>153</v>
      </c>
    </row>
    <row r="369" spans="2:41" s="3" customFormat="1" ht="9.9499999999999993" customHeight="1" x14ac:dyDescent="0.2">
      <c r="B369" s="113" t="s">
        <v>89</v>
      </c>
      <c r="D369" s="40"/>
      <c r="E369" s="75" t="s">
        <v>1222</v>
      </c>
      <c r="F369" s="75"/>
      <c r="G369" s="30" t="s">
        <v>1224</v>
      </c>
      <c r="H369" s="30"/>
      <c r="I369" s="30"/>
      <c r="J369" s="30"/>
      <c r="K369" s="30"/>
      <c r="L369" s="30"/>
      <c r="M369" s="30" t="s">
        <v>15</v>
      </c>
      <c r="N369" s="30"/>
      <c r="P369" s="75" t="s">
        <v>1251</v>
      </c>
      <c r="Q369" s="90"/>
      <c r="R369" s="29" t="s">
        <v>181</v>
      </c>
      <c r="S369" s="39">
        <f>IF(Suggested="Yes",AA369,AG369)</f>
        <v>108.5</v>
      </c>
      <c r="T369" s="37" t="s">
        <v>140</v>
      </c>
      <c r="U369" s="5" t="str">
        <f>+Instructions!$B$3</f>
        <v>A</v>
      </c>
      <c r="V369" s="52"/>
      <c r="W369" s="56">
        <f>+Instructions!$C$22</f>
        <v>0</v>
      </c>
      <c r="X369" s="17">
        <f t="shared" ref="X369" si="272">ROUND($AA369*(1-W369)+0.004999,2)</f>
        <v>108.5</v>
      </c>
      <c r="Y369" s="52"/>
      <c r="Z369" s="6" t="s">
        <v>1307</v>
      </c>
      <c r="AA369" s="39">
        <v>108.5</v>
      </c>
      <c r="AB369" s="60">
        <f t="shared" ref="AB369" si="273">+W369</f>
        <v>0</v>
      </c>
      <c r="AC369" s="17">
        <f t="shared" ref="AC369" si="274">+X369</f>
        <v>108.5</v>
      </c>
      <c r="AD369" s="12">
        <f t="shared" ref="AD369" si="275">(AG369-AC369)/AG369</f>
        <v>0</v>
      </c>
      <c r="AE369" s="122"/>
      <c r="AF369" s="130">
        <v>3</v>
      </c>
      <c r="AG369" s="53">
        <f t="shared" ref="AG369" si="276">SUM(AJ369:AL369)+AE369</f>
        <v>108.5</v>
      </c>
      <c r="AH369" s="52"/>
      <c r="AJ369" s="17">
        <f t="shared" ref="AJ369" si="277">ROUND(AC369/(1-VLOOKUP(AF369,Group,2,FALSE)),2)</f>
        <v>108.5</v>
      </c>
      <c r="AK369" s="17">
        <f t="shared" ref="AK369" si="278">IF(VLOOKUP(AF369,Group,5,FALSE)="YES",VLOOKUP(ROUND(ROUND(AJ369,1)-AJ369,2),Round,2,FALSE)+VLOOKUP(AF369,Group,6,FALSE),0)</f>
        <v>0</v>
      </c>
      <c r="AL369" s="17">
        <f t="shared" ref="AL369" si="279">IF(VLOOKUP(AF369,Group,7,FALSE)="",0,ROUND(AJ369-0.04999,1)-AJ369+AM369)</f>
        <v>0</v>
      </c>
      <c r="AM369" s="17" t="str">
        <f t="shared" ref="AM369" si="280">IF(VLOOKUP(AF369,Group,7,FALSE)="","",VLOOKUP(AF369,Group,7,FALSE))</f>
        <v/>
      </c>
      <c r="AO369" s="31" t="s">
        <v>153</v>
      </c>
    </row>
    <row r="370" spans="2:41" s="3" customFormat="1" ht="1.5" customHeight="1" x14ac:dyDescent="0.2">
      <c r="P370" s="75"/>
      <c r="Q370" s="90"/>
      <c r="R370" s="6"/>
      <c r="S370" s="39"/>
      <c r="T370" s="6"/>
      <c r="U370" s="5"/>
      <c r="V370" s="52"/>
      <c r="W370" s="56"/>
      <c r="X370" s="15"/>
      <c r="Y370" s="52"/>
      <c r="Z370" s="39"/>
      <c r="AA370" s="39"/>
      <c r="AB370" s="55"/>
      <c r="AC370" s="17"/>
      <c r="AD370" s="15"/>
      <c r="AE370" s="65"/>
      <c r="AF370" s="125"/>
      <c r="AG370" s="39"/>
      <c r="AH370" s="52"/>
      <c r="AJ370" s="17"/>
      <c r="AK370" s="17"/>
      <c r="AL370" s="17"/>
      <c r="AM370" s="17"/>
      <c r="AO370" s="31" t="s">
        <v>153</v>
      </c>
    </row>
    <row r="371" spans="2:41" s="3" customFormat="1" ht="9.9499999999999993" customHeight="1" x14ac:dyDescent="0.2">
      <c r="B371" s="113" t="s">
        <v>89</v>
      </c>
      <c r="D371" s="40"/>
      <c r="E371" s="75" t="s">
        <v>847</v>
      </c>
      <c r="F371" s="75"/>
      <c r="G371" s="30" t="s">
        <v>845</v>
      </c>
      <c r="H371" s="30"/>
      <c r="I371" s="30"/>
      <c r="J371" s="30"/>
      <c r="K371" s="30"/>
      <c r="L371" s="30"/>
      <c r="M371" s="30" t="s">
        <v>15</v>
      </c>
      <c r="N371" s="30"/>
      <c r="P371" s="75" t="s">
        <v>347</v>
      </c>
      <c r="Q371" s="90"/>
      <c r="R371" s="29"/>
      <c r="S371" s="39">
        <f>IF(Suggested="Yes",AA371,AG371)</f>
        <v>83.15</v>
      </c>
      <c r="T371" s="37" t="s">
        <v>140</v>
      </c>
      <c r="U371" s="5" t="str">
        <f>+Instructions!$B$3</f>
        <v>A</v>
      </c>
      <c r="V371" s="52"/>
      <c r="W371" s="56">
        <f>+Instructions!$C$22</f>
        <v>0</v>
      </c>
      <c r="X371" s="17">
        <f>ROUND($AA371*(1-W371)+0.004999,2)</f>
        <v>83.15</v>
      </c>
      <c r="Y371" s="52"/>
      <c r="Z371" s="6" t="s">
        <v>1307</v>
      </c>
      <c r="AA371" s="39">
        <v>83.15</v>
      </c>
      <c r="AB371" s="60">
        <f>+W371</f>
        <v>0</v>
      </c>
      <c r="AC371" s="17">
        <f>+X371</f>
        <v>83.15</v>
      </c>
      <c r="AD371" s="12">
        <f>(AG371-AC371)/AG371</f>
        <v>0</v>
      </c>
      <c r="AE371" s="122"/>
      <c r="AF371" s="130">
        <v>3</v>
      </c>
      <c r="AG371" s="53">
        <f>SUM(AJ371:AL371)+AE371</f>
        <v>83.15</v>
      </c>
      <c r="AH371" s="52"/>
      <c r="AJ371" s="17">
        <f>ROUND(AC371/(1-VLOOKUP(AF371,Group,2,FALSE)),2)</f>
        <v>83.15</v>
      </c>
      <c r="AK371" s="17">
        <f>IF(VLOOKUP(AF371,Group,5,FALSE)="YES",VLOOKUP(ROUND(ROUND(AJ371,1)-AJ371,2),Round,2,FALSE)+VLOOKUP(AF371,Group,6,FALSE),0)</f>
        <v>0</v>
      </c>
      <c r="AL371" s="17">
        <f>IF(VLOOKUP(AF371,Group,7,FALSE)="",0,ROUND(AJ371-0.04999,1)-AJ371+AM371)</f>
        <v>0</v>
      </c>
      <c r="AM371" s="17" t="str">
        <f>IF(VLOOKUP(AF371,Group,7,FALSE)="","",VLOOKUP(AF371,Group,7,FALSE))</f>
        <v/>
      </c>
      <c r="AO371" s="31" t="s">
        <v>153</v>
      </c>
    </row>
    <row r="372" spans="2:41" s="3" customFormat="1" ht="9.75" customHeight="1" x14ac:dyDescent="0.2">
      <c r="B372" s="113" t="s">
        <v>89</v>
      </c>
      <c r="D372" s="40"/>
      <c r="E372" s="75" t="s">
        <v>847</v>
      </c>
      <c r="F372" s="75"/>
      <c r="G372" s="30" t="s">
        <v>846</v>
      </c>
      <c r="H372" s="30"/>
      <c r="I372" s="30"/>
      <c r="J372" s="30"/>
      <c r="K372" s="30"/>
      <c r="L372" s="30"/>
      <c r="M372" s="30" t="s">
        <v>15</v>
      </c>
      <c r="N372" s="30"/>
      <c r="P372" s="75" t="s">
        <v>347</v>
      </c>
      <c r="Q372" s="90"/>
      <c r="R372" s="29" t="s">
        <v>181</v>
      </c>
      <c r="S372" s="39">
        <f>IF(Suggested="Yes",AA372,AG372)</f>
        <v>109.3</v>
      </c>
      <c r="T372" s="37" t="s">
        <v>140</v>
      </c>
      <c r="U372" s="5" t="str">
        <f>+Instructions!$B$3</f>
        <v>A</v>
      </c>
      <c r="V372" s="52"/>
      <c r="W372" s="56">
        <f>+Instructions!$C$22</f>
        <v>0</v>
      </c>
      <c r="X372" s="17">
        <f>ROUND($AA372*(1-W372)+0.004999,2)</f>
        <v>109.3</v>
      </c>
      <c r="Y372" s="52"/>
      <c r="Z372" s="6" t="s">
        <v>1307</v>
      </c>
      <c r="AA372" s="39">
        <v>109.3</v>
      </c>
      <c r="AB372" s="60">
        <f>+W372</f>
        <v>0</v>
      </c>
      <c r="AC372" s="17">
        <f>+X372</f>
        <v>109.3</v>
      </c>
      <c r="AD372" s="12">
        <f>(AG372-AC372)/AG372</f>
        <v>0</v>
      </c>
      <c r="AE372" s="122"/>
      <c r="AF372" s="130">
        <v>3</v>
      </c>
      <c r="AG372" s="53">
        <f>SUM(AJ372:AL372)+AE372</f>
        <v>109.3</v>
      </c>
      <c r="AH372" s="52"/>
      <c r="AJ372" s="17">
        <f>ROUND(AC372/(1-VLOOKUP(AF372,Group,2,FALSE)),2)</f>
        <v>109.3</v>
      </c>
      <c r="AK372" s="17">
        <f>IF(VLOOKUP(AF372,Group,5,FALSE)="YES",VLOOKUP(ROUND(ROUND(AJ372,1)-AJ372,2),Round,2,FALSE)+VLOOKUP(AF372,Group,6,FALSE),0)</f>
        <v>0</v>
      </c>
      <c r="AL372" s="17">
        <f>IF(VLOOKUP(AF372,Group,7,FALSE)="",0,ROUND(AJ372-0.04999,1)-AJ372+AM372)</f>
        <v>0</v>
      </c>
      <c r="AM372" s="17" t="str">
        <f>IF(VLOOKUP(AF372,Group,7,FALSE)="","",VLOOKUP(AF372,Group,7,FALSE))</f>
        <v/>
      </c>
      <c r="AO372" s="31" t="s">
        <v>153</v>
      </c>
    </row>
    <row r="373" spans="2:41" s="3" customFormat="1" ht="1.5" customHeight="1" x14ac:dyDescent="0.2">
      <c r="P373" s="75"/>
      <c r="Q373" s="90"/>
      <c r="R373" s="6"/>
      <c r="S373" s="39"/>
      <c r="T373" s="6"/>
      <c r="U373" s="5"/>
      <c r="V373" s="52"/>
      <c r="W373" s="56"/>
      <c r="X373" s="15"/>
      <c r="Y373" s="52"/>
      <c r="Z373" s="39"/>
      <c r="AA373" s="39"/>
      <c r="AB373" s="55"/>
      <c r="AC373" s="17"/>
      <c r="AD373" s="15"/>
      <c r="AE373" s="65"/>
      <c r="AF373" s="125"/>
      <c r="AG373" s="39"/>
      <c r="AH373" s="52"/>
      <c r="AJ373" s="17"/>
      <c r="AK373" s="17"/>
      <c r="AL373" s="17"/>
      <c r="AM373" s="17"/>
      <c r="AO373" s="31" t="s">
        <v>153</v>
      </c>
    </row>
    <row r="374" spans="2:41" s="3" customFormat="1" ht="9.75" customHeight="1" x14ac:dyDescent="0.2">
      <c r="D374" s="3" t="s">
        <v>146</v>
      </c>
      <c r="E374" s="177" t="s">
        <v>471</v>
      </c>
      <c r="P374" s="75"/>
      <c r="Q374" s="90"/>
      <c r="R374" s="6"/>
      <c r="S374" s="39"/>
      <c r="T374" s="6"/>
      <c r="U374" s="5"/>
      <c r="V374" s="52"/>
      <c r="W374" s="56"/>
      <c r="X374" s="15"/>
      <c r="Y374" s="52"/>
      <c r="Z374" s="39"/>
      <c r="AA374" s="39"/>
      <c r="AB374" s="55"/>
      <c r="AC374" s="17"/>
      <c r="AD374" s="15"/>
      <c r="AE374" s="65"/>
      <c r="AF374" s="125"/>
      <c r="AG374" s="39"/>
      <c r="AH374" s="52"/>
      <c r="AJ374" s="17"/>
      <c r="AK374" s="17"/>
      <c r="AL374" s="17"/>
      <c r="AM374" s="17"/>
      <c r="AO374" s="31"/>
    </row>
    <row r="375" spans="2:41" s="3" customFormat="1" ht="9.75" customHeight="1" x14ac:dyDescent="0.2">
      <c r="E375" s="177" t="s">
        <v>1026</v>
      </c>
      <c r="M375" s="177"/>
      <c r="P375" s="75"/>
      <c r="Q375" s="90"/>
      <c r="R375" s="6"/>
      <c r="S375" s="39"/>
      <c r="T375" s="6"/>
      <c r="U375" s="5"/>
      <c r="V375" s="52"/>
      <c r="W375" s="56"/>
      <c r="X375" s="15"/>
      <c r="Y375" s="52"/>
      <c r="Z375" s="39"/>
      <c r="AA375" s="39"/>
      <c r="AB375" s="55"/>
      <c r="AC375" s="17"/>
      <c r="AD375" s="15"/>
      <c r="AE375" s="65"/>
      <c r="AF375" s="125"/>
      <c r="AG375" s="39"/>
      <c r="AH375" s="52"/>
      <c r="AJ375" s="17"/>
      <c r="AK375" s="17"/>
      <c r="AL375" s="17"/>
      <c r="AM375" s="17"/>
      <c r="AO375" s="31"/>
    </row>
    <row r="376" spans="2:41" s="3" customFormat="1" ht="9.75" customHeight="1" x14ac:dyDescent="0.2">
      <c r="E376" s="177" t="s">
        <v>1212</v>
      </c>
      <c r="K376" s="177"/>
      <c r="L376" s="177"/>
      <c r="P376" s="75"/>
      <c r="Q376" s="90"/>
      <c r="R376" s="6"/>
      <c r="S376" s="39"/>
      <c r="T376" s="6"/>
      <c r="U376" s="5"/>
      <c r="V376" s="52"/>
      <c r="W376" s="56"/>
      <c r="X376" s="15"/>
      <c r="Y376" s="52"/>
      <c r="Z376" s="39"/>
      <c r="AA376" s="39"/>
      <c r="AB376" s="55"/>
      <c r="AC376" s="17"/>
      <c r="AD376" s="15"/>
      <c r="AE376" s="65"/>
      <c r="AF376" s="125"/>
      <c r="AG376" s="39"/>
      <c r="AH376" s="52"/>
      <c r="AJ376" s="17"/>
      <c r="AK376" s="17"/>
      <c r="AL376" s="17"/>
      <c r="AM376" s="17"/>
      <c r="AO376" s="31"/>
    </row>
    <row r="377" spans="2:41" s="3" customFormat="1" ht="9.75" customHeight="1" x14ac:dyDescent="0.2">
      <c r="E377" s="177" t="s">
        <v>1217</v>
      </c>
      <c r="K377" s="177"/>
      <c r="L377" s="177"/>
      <c r="P377" s="75"/>
      <c r="Q377" s="90"/>
      <c r="R377" s="6"/>
      <c r="S377" s="39"/>
      <c r="T377" s="6"/>
      <c r="U377" s="5"/>
      <c r="V377" s="52"/>
      <c r="W377" s="56"/>
      <c r="X377" s="15"/>
      <c r="Y377" s="52"/>
      <c r="Z377" s="39"/>
      <c r="AA377" s="39"/>
      <c r="AB377" s="55"/>
      <c r="AC377" s="17"/>
      <c r="AD377" s="15"/>
      <c r="AE377" s="65"/>
      <c r="AF377" s="125"/>
      <c r="AG377" s="39"/>
      <c r="AH377" s="52"/>
      <c r="AJ377" s="17"/>
      <c r="AK377" s="17"/>
      <c r="AL377" s="17"/>
      <c r="AM377" s="17"/>
      <c r="AO377" s="31"/>
    </row>
    <row r="378" spans="2:41" s="3" customFormat="1" ht="9.75" customHeight="1" x14ac:dyDescent="0.2">
      <c r="B378" s="3" t="s">
        <v>31</v>
      </c>
      <c r="E378" s="177" t="s">
        <v>1218</v>
      </c>
      <c r="L378" s="177" t="s">
        <v>1219</v>
      </c>
      <c r="M378" s="177"/>
      <c r="P378" s="75"/>
      <c r="Q378" s="90"/>
      <c r="R378" s="6"/>
      <c r="S378" s="39"/>
      <c r="T378" s="6"/>
      <c r="U378" s="5"/>
      <c r="V378" s="52"/>
      <c r="W378" s="56"/>
      <c r="X378" s="15"/>
      <c r="Y378" s="52"/>
      <c r="Z378" s="39"/>
      <c r="AA378" s="39"/>
      <c r="AB378" s="55"/>
      <c r="AC378" s="17"/>
      <c r="AD378" s="15"/>
      <c r="AE378" s="65"/>
      <c r="AF378" s="125"/>
      <c r="AG378" s="39"/>
      <c r="AH378" s="52"/>
      <c r="AJ378" s="17"/>
      <c r="AK378" s="17"/>
      <c r="AL378" s="17"/>
      <c r="AM378" s="17"/>
      <c r="AO378" s="31"/>
    </row>
    <row r="379" spans="2:41" s="3" customFormat="1" ht="9.75" customHeight="1" x14ac:dyDescent="0.2">
      <c r="E379" s="177" t="s">
        <v>1257</v>
      </c>
      <c r="P379" s="75"/>
      <c r="Q379" s="90"/>
      <c r="R379" s="6"/>
      <c r="S379" s="39"/>
      <c r="T379" s="6"/>
      <c r="U379" s="5"/>
      <c r="V379" s="52"/>
      <c r="W379" s="56"/>
      <c r="X379" s="15"/>
      <c r="Y379" s="52"/>
      <c r="Z379" s="39"/>
      <c r="AA379" s="39"/>
      <c r="AB379" s="55"/>
      <c r="AC379" s="17"/>
      <c r="AD379" s="15"/>
      <c r="AE379" s="65"/>
      <c r="AF379" s="125"/>
      <c r="AG379" s="39"/>
      <c r="AH379" s="52"/>
      <c r="AJ379" s="17"/>
      <c r="AK379" s="17"/>
      <c r="AL379" s="17"/>
      <c r="AM379" s="17"/>
      <c r="AO379" s="31"/>
    </row>
    <row r="380" spans="2:41" s="3" customFormat="1" ht="9.75" customHeight="1" x14ac:dyDescent="0.2">
      <c r="E380" s="177" t="s">
        <v>1258</v>
      </c>
      <c r="P380" s="75"/>
      <c r="Q380" s="90"/>
      <c r="R380" s="6"/>
      <c r="S380" s="39"/>
      <c r="T380" s="6"/>
      <c r="U380" s="5"/>
      <c r="V380" s="52"/>
      <c r="W380" s="56"/>
      <c r="X380" s="15"/>
      <c r="Y380" s="52"/>
      <c r="Z380" s="39"/>
      <c r="AA380" s="39"/>
      <c r="AB380" s="55"/>
      <c r="AC380" s="17"/>
      <c r="AD380" s="15"/>
      <c r="AE380" s="65"/>
      <c r="AF380" s="125"/>
      <c r="AG380" s="39"/>
      <c r="AH380" s="52"/>
      <c r="AJ380" s="17"/>
      <c r="AK380" s="17"/>
      <c r="AL380" s="17"/>
      <c r="AM380" s="17"/>
      <c r="AO380" s="31"/>
    </row>
    <row r="381" spans="2:41" s="3" customFormat="1" ht="9.75" customHeight="1" x14ac:dyDescent="0.2">
      <c r="E381" s="177" t="s">
        <v>1220</v>
      </c>
      <c r="N381" s="177" t="s">
        <v>1221</v>
      </c>
      <c r="P381" s="75"/>
      <c r="Q381" s="90"/>
      <c r="R381" s="6"/>
      <c r="S381" s="39"/>
      <c r="T381" s="6"/>
      <c r="U381" s="5"/>
      <c r="V381" s="52"/>
      <c r="W381" s="56"/>
      <c r="X381" s="15"/>
      <c r="Y381" s="52"/>
      <c r="Z381" s="39"/>
      <c r="AA381" s="39"/>
      <c r="AB381" s="55"/>
      <c r="AC381" s="17"/>
      <c r="AD381" s="15"/>
      <c r="AE381" s="65"/>
      <c r="AF381" s="125"/>
      <c r="AG381" s="39"/>
      <c r="AH381" s="52"/>
      <c r="AJ381" s="17"/>
      <c r="AK381" s="17"/>
      <c r="AL381" s="17"/>
      <c r="AM381" s="17"/>
      <c r="AO381" s="31"/>
    </row>
    <row r="382" spans="2:41" s="3" customFormat="1" ht="3.95" customHeight="1" x14ac:dyDescent="0.2">
      <c r="P382" s="75"/>
      <c r="Q382" s="90"/>
      <c r="R382" s="6"/>
      <c r="S382" s="39"/>
      <c r="T382" s="6"/>
      <c r="U382" s="5"/>
      <c r="V382" s="52"/>
      <c r="W382" s="56"/>
      <c r="X382" s="15"/>
      <c r="Y382" s="52"/>
      <c r="Z382" s="39"/>
      <c r="AA382" s="39"/>
      <c r="AB382" s="55"/>
      <c r="AC382" s="17"/>
      <c r="AD382" s="15"/>
      <c r="AE382" s="65"/>
      <c r="AF382" s="125"/>
      <c r="AG382" s="39"/>
      <c r="AH382" s="52"/>
      <c r="AJ382" s="17"/>
      <c r="AK382" s="17"/>
      <c r="AL382" s="17"/>
      <c r="AM382" s="17"/>
      <c r="AO382" s="31" t="s">
        <v>153</v>
      </c>
    </row>
    <row r="383" spans="2:41" s="3" customFormat="1" ht="9.9499999999999993" customHeight="1" x14ac:dyDescent="0.2">
      <c r="C383" s="74" t="s">
        <v>899</v>
      </c>
      <c r="K383" s="3" t="s">
        <v>31</v>
      </c>
      <c r="P383" s="75"/>
      <c r="Q383" s="90"/>
      <c r="R383" s="80" t="s">
        <v>603</v>
      </c>
      <c r="S383" s="200" t="s">
        <v>900</v>
      </c>
      <c r="T383" s="201"/>
      <c r="U383" s="5"/>
      <c r="V383" s="52"/>
      <c r="W383" s="56"/>
      <c r="X383" s="15"/>
      <c r="Y383" s="52"/>
      <c r="Z383" s="39"/>
      <c r="AA383" s="39"/>
      <c r="AB383" s="55"/>
      <c r="AC383" s="17"/>
      <c r="AD383" s="15"/>
      <c r="AE383" s="65"/>
      <c r="AF383" s="125"/>
      <c r="AG383" s="39"/>
      <c r="AH383" s="52"/>
      <c r="AJ383" s="17"/>
      <c r="AK383" s="17"/>
      <c r="AL383" s="17"/>
      <c r="AM383" s="17"/>
      <c r="AO383" s="31"/>
    </row>
    <row r="384" spans="2:41" s="3" customFormat="1" ht="2.4500000000000002" customHeight="1" x14ac:dyDescent="0.2">
      <c r="P384" s="75"/>
      <c r="Q384" s="90"/>
      <c r="R384" s="6"/>
      <c r="S384" s="39"/>
      <c r="T384" s="6"/>
      <c r="U384" s="5"/>
      <c r="V384" s="52"/>
      <c r="W384" s="56"/>
      <c r="X384" s="15"/>
      <c r="Y384" s="52"/>
      <c r="Z384" s="39"/>
      <c r="AA384" s="39"/>
      <c r="AB384" s="55"/>
      <c r="AC384" s="17"/>
      <c r="AD384" s="15"/>
      <c r="AE384" s="65"/>
      <c r="AF384" s="125"/>
      <c r="AG384" s="39"/>
      <c r="AH384" s="52"/>
      <c r="AJ384" s="17"/>
      <c r="AK384" s="17"/>
      <c r="AL384" s="17"/>
      <c r="AM384" s="17"/>
      <c r="AO384" s="31" t="s">
        <v>153</v>
      </c>
    </row>
    <row r="385" spans="2:41" s="3" customFormat="1" ht="9.9499999999999993" customHeight="1" x14ac:dyDescent="0.2">
      <c r="C385" s="35"/>
      <c r="D385" s="40" t="s">
        <v>91</v>
      </c>
      <c r="E385" s="142" t="s">
        <v>235</v>
      </c>
      <c r="F385" s="142"/>
      <c r="G385" s="142" t="s">
        <v>904</v>
      </c>
      <c r="H385" s="142"/>
      <c r="I385" s="142"/>
      <c r="J385" s="142" t="s">
        <v>908</v>
      </c>
      <c r="K385" s="142"/>
      <c r="L385" s="142" t="s">
        <v>911</v>
      </c>
      <c r="N385" s="142"/>
      <c r="O385" s="142"/>
      <c r="P385" s="142"/>
      <c r="Q385" s="30"/>
      <c r="R385" s="30"/>
      <c r="S385" s="39"/>
      <c r="T385" s="30"/>
      <c r="U385" s="5"/>
      <c r="V385" s="52"/>
      <c r="W385" s="70"/>
      <c r="X385" s="70"/>
      <c r="Y385" s="52"/>
      <c r="Z385" s="39"/>
      <c r="AA385" s="39"/>
      <c r="AB385" s="55"/>
      <c r="AC385" s="17"/>
      <c r="AD385" s="15"/>
      <c r="AE385" s="65"/>
      <c r="AF385" s="125"/>
      <c r="AG385" s="17"/>
      <c r="AH385" s="52"/>
      <c r="AJ385" s="17"/>
      <c r="AK385" s="17"/>
      <c r="AL385" s="17"/>
      <c r="AM385" s="17"/>
      <c r="AO385" s="31"/>
    </row>
    <row r="386" spans="2:41" s="3" customFormat="1" ht="9.9499999999999993" customHeight="1" x14ac:dyDescent="0.2">
      <c r="C386" s="35"/>
      <c r="D386" s="40"/>
      <c r="E386" s="142" t="s">
        <v>901</v>
      </c>
      <c r="F386" s="142"/>
      <c r="G386" s="142" t="s">
        <v>905</v>
      </c>
      <c r="H386" s="142"/>
      <c r="I386" s="142"/>
      <c r="J386" s="142" t="s">
        <v>909</v>
      </c>
      <c r="K386" s="142"/>
      <c r="L386" s="142"/>
      <c r="N386" s="142"/>
      <c r="O386" s="142"/>
      <c r="P386" s="30"/>
      <c r="Q386" s="30"/>
      <c r="R386" s="30"/>
      <c r="S386" s="39"/>
      <c r="T386" s="30"/>
      <c r="U386" s="5"/>
      <c r="V386" s="52"/>
      <c r="W386" s="70"/>
      <c r="X386" s="70"/>
      <c r="Y386" s="52"/>
      <c r="Z386" s="39"/>
      <c r="AA386" s="39"/>
      <c r="AB386" s="55"/>
      <c r="AC386" s="17"/>
      <c r="AD386" s="15"/>
      <c r="AE386" s="65"/>
      <c r="AF386" s="125"/>
      <c r="AG386" s="17"/>
      <c r="AH386" s="52"/>
      <c r="AJ386" s="17"/>
      <c r="AK386" s="17"/>
      <c r="AL386" s="17"/>
      <c r="AM386" s="17"/>
      <c r="AO386" s="31"/>
    </row>
    <row r="387" spans="2:41" s="3" customFormat="1" ht="9.9499999999999993" customHeight="1" x14ac:dyDescent="0.2">
      <c r="C387" s="35"/>
      <c r="D387" s="40"/>
      <c r="E387" s="142" t="s">
        <v>236</v>
      </c>
      <c r="F387" s="142"/>
      <c r="G387" s="142" t="s">
        <v>906</v>
      </c>
      <c r="H387" s="142"/>
      <c r="I387" s="142"/>
      <c r="J387" s="142" t="s">
        <v>910</v>
      </c>
      <c r="K387" s="142"/>
      <c r="L387" s="142"/>
      <c r="N387" s="142"/>
      <c r="O387" s="142"/>
      <c r="P387" s="142"/>
      <c r="Q387" s="30"/>
      <c r="R387" s="30"/>
      <c r="S387" s="39"/>
      <c r="T387" s="30"/>
      <c r="U387" s="5"/>
      <c r="V387" s="52"/>
      <c r="W387" s="70"/>
      <c r="X387" s="70"/>
      <c r="Y387" s="52"/>
      <c r="Z387" s="39"/>
      <c r="AA387" s="39"/>
      <c r="AB387" s="55"/>
      <c r="AC387" s="17"/>
      <c r="AD387" s="15"/>
      <c r="AE387" s="65"/>
      <c r="AF387" s="125"/>
      <c r="AG387" s="17"/>
      <c r="AH387" s="52"/>
      <c r="AJ387" s="17"/>
      <c r="AK387" s="17"/>
      <c r="AL387" s="17"/>
      <c r="AM387" s="17"/>
      <c r="AO387" s="31"/>
    </row>
    <row r="388" spans="2:41" s="3" customFormat="1" ht="9.9499999999999993" customHeight="1" x14ac:dyDescent="0.2">
      <c r="C388" s="35"/>
      <c r="D388" s="40"/>
      <c r="E388" s="142" t="s">
        <v>902</v>
      </c>
      <c r="F388" s="142"/>
      <c r="G388" s="142" t="s">
        <v>903</v>
      </c>
      <c r="H388" s="142"/>
      <c r="I388" s="142"/>
      <c r="J388" s="142" t="s">
        <v>907</v>
      </c>
      <c r="K388" s="142"/>
      <c r="L388" s="142"/>
      <c r="N388" s="142"/>
      <c r="O388" s="142"/>
      <c r="P388" s="30"/>
      <c r="Q388" s="30"/>
      <c r="R388" s="30"/>
      <c r="S388" s="39"/>
      <c r="T388" s="30"/>
      <c r="U388" s="5"/>
      <c r="V388" s="52"/>
      <c r="W388" s="70"/>
      <c r="X388" s="70"/>
      <c r="Y388" s="52"/>
      <c r="Z388" s="39"/>
      <c r="AA388" s="39"/>
      <c r="AB388" s="55"/>
      <c r="AC388" s="17"/>
      <c r="AD388" s="15"/>
      <c r="AE388" s="65"/>
      <c r="AF388" s="125"/>
      <c r="AG388" s="17"/>
      <c r="AH388" s="52"/>
      <c r="AJ388" s="17"/>
      <c r="AK388" s="17"/>
      <c r="AL388" s="17"/>
      <c r="AM388" s="17"/>
      <c r="AO388" s="31"/>
    </row>
    <row r="389" spans="2:41" s="3" customFormat="1" ht="1.5" customHeight="1" x14ac:dyDescent="0.2">
      <c r="P389" s="75"/>
      <c r="Q389" s="90"/>
      <c r="R389" s="6"/>
      <c r="S389" s="39"/>
      <c r="T389" s="6"/>
      <c r="U389" s="5"/>
      <c r="V389" s="52"/>
      <c r="W389" s="56"/>
      <c r="X389" s="15"/>
      <c r="Y389" s="52"/>
      <c r="Z389" s="39"/>
      <c r="AA389" s="39"/>
      <c r="AB389" s="55"/>
      <c r="AC389" s="17"/>
      <c r="AD389" s="15"/>
      <c r="AE389" s="65"/>
      <c r="AF389" s="125"/>
      <c r="AG389" s="39"/>
      <c r="AH389" s="52"/>
      <c r="AJ389" s="17"/>
      <c r="AK389" s="17"/>
      <c r="AL389" s="17"/>
      <c r="AM389" s="17"/>
      <c r="AO389" s="31" t="s">
        <v>153</v>
      </c>
    </row>
    <row r="390" spans="2:41" s="3" customFormat="1" ht="9.9499999999999993" customHeight="1" x14ac:dyDescent="0.2">
      <c r="B390" s="113" t="s">
        <v>89</v>
      </c>
      <c r="D390" s="40"/>
      <c r="E390" s="75" t="s">
        <v>343</v>
      </c>
      <c r="F390" s="75"/>
      <c r="G390" s="30" t="s">
        <v>185</v>
      </c>
      <c r="H390" s="30"/>
      <c r="I390" s="30"/>
      <c r="J390" s="30"/>
      <c r="K390" s="30"/>
      <c r="L390" s="30"/>
      <c r="M390" s="30" t="s">
        <v>15</v>
      </c>
      <c r="N390" s="30"/>
      <c r="P390" s="75" t="s">
        <v>127</v>
      </c>
      <c r="Q390" s="90"/>
      <c r="R390" s="29" t="s">
        <v>145</v>
      </c>
      <c r="S390" s="39">
        <f>IF(Suggested="Yes",AA390,AG390)</f>
        <v>98.15</v>
      </c>
      <c r="T390" s="37" t="s">
        <v>140</v>
      </c>
      <c r="U390" s="5" t="str">
        <f>+Instructions!$B$3</f>
        <v>A</v>
      </c>
      <c r="V390" s="52"/>
      <c r="W390" s="56">
        <f>+Instructions!$C$22</f>
        <v>0</v>
      </c>
      <c r="X390" s="17">
        <f>ROUND($AA390*(1-W390)+0.004999,2)</f>
        <v>98.15</v>
      </c>
      <c r="Y390" s="52"/>
      <c r="Z390" s="6" t="s">
        <v>1307</v>
      </c>
      <c r="AA390" s="39">
        <v>98.15</v>
      </c>
      <c r="AB390" s="60">
        <f>+W390</f>
        <v>0</v>
      </c>
      <c r="AC390" s="17">
        <f>+X390</f>
        <v>98.15</v>
      </c>
      <c r="AD390" s="12">
        <f>(AG390-AC390)/AG390</f>
        <v>0</v>
      </c>
      <c r="AE390" s="122"/>
      <c r="AF390" s="130">
        <v>3</v>
      </c>
      <c r="AG390" s="53">
        <f>SUM(AJ390:AL390)+AE390</f>
        <v>98.15</v>
      </c>
      <c r="AH390" s="52"/>
      <c r="AJ390" s="17">
        <f>ROUND(AC390/(1-VLOOKUP(AF390,Group,2,FALSE)),2)</f>
        <v>98.15</v>
      </c>
      <c r="AK390" s="17">
        <f>IF(VLOOKUP(AF390,Group,5,FALSE)="YES",VLOOKUP(ROUND(ROUND(AJ390,1)-AJ390,2),Round,2,FALSE)+VLOOKUP(AF390,Group,6,FALSE),0)</f>
        <v>0</v>
      </c>
      <c r="AL390" s="17">
        <f>IF(VLOOKUP(AF390,Group,7,FALSE)="",0,ROUND(AJ390-0.04999,1)-AJ390+AM390)</f>
        <v>0</v>
      </c>
      <c r="AM390" s="17" t="str">
        <f>IF(VLOOKUP(AF390,Group,7,FALSE)="","",VLOOKUP(AF390,Group,7,FALSE))</f>
        <v/>
      </c>
      <c r="AO390" s="31" t="s">
        <v>153</v>
      </c>
    </row>
    <row r="391" spans="2:41" s="3" customFormat="1" ht="9.9499999999999993" customHeight="1" x14ac:dyDescent="0.2">
      <c r="B391" s="113" t="s">
        <v>89</v>
      </c>
      <c r="D391" s="40"/>
      <c r="E391" s="75" t="s">
        <v>343</v>
      </c>
      <c r="F391" s="75"/>
      <c r="G391" s="30" t="s">
        <v>78</v>
      </c>
      <c r="H391" s="30"/>
      <c r="I391" s="30"/>
      <c r="J391" s="30"/>
      <c r="K391" s="30"/>
      <c r="L391" s="30"/>
      <c r="M391" s="30" t="s">
        <v>15</v>
      </c>
      <c r="N391" s="30"/>
      <c r="P391" s="75" t="s">
        <v>127</v>
      </c>
      <c r="Q391" s="90"/>
      <c r="R391" s="29" t="s">
        <v>145</v>
      </c>
      <c r="S391" s="39">
        <f>IF(Suggested="Yes",AA391,AG391)</f>
        <v>98.15</v>
      </c>
      <c r="T391" s="37" t="s">
        <v>140</v>
      </c>
      <c r="U391" s="5" t="str">
        <f>+Instructions!$B$3</f>
        <v>A</v>
      </c>
      <c r="V391" s="52"/>
      <c r="W391" s="56">
        <f>+Instructions!$C$22</f>
        <v>0</v>
      </c>
      <c r="X391" s="17">
        <f>ROUND($AA391*(1-W391)+0.004999,2)</f>
        <v>98.15</v>
      </c>
      <c r="Y391" s="52"/>
      <c r="Z391" s="6" t="s">
        <v>1307</v>
      </c>
      <c r="AA391" s="39">
        <v>98.15</v>
      </c>
      <c r="AB391" s="60">
        <f>+W391</f>
        <v>0</v>
      </c>
      <c r="AC391" s="17">
        <f>+X391</f>
        <v>98.15</v>
      </c>
      <c r="AD391" s="12">
        <f>(AG391-AC391)/AG391</f>
        <v>0</v>
      </c>
      <c r="AE391" s="122"/>
      <c r="AF391" s="130">
        <v>3</v>
      </c>
      <c r="AG391" s="53">
        <f>SUM(AJ391:AL391)+AE391</f>
        <v>98.15</v>
      </c>
      <c r="AH391" s="52"/>
      <c r="AJ391" s="17">
        <f>ROUND(AC391/(1-VLOOKUP(AF391,Group,2,FALSE)),2)</f>
        <v>98.15</v>
      </c>
      <c r="AK391" s="17">
        <f>IF(VLOOKUP(AF391,Group,5,FALSE)="YES",VLOOKUP(ROUND(ROUND(AJ391,1)-AJ391,2),Round,2,FALSE)+VLOOKUP(AF391,Group,6,FALSE),0)</f>
        <v>0</v>
      </c>
      <c r="AL391" s="17">
        <f>IF(VLOOKUP(AF391,Group,7,FALSE)="",0,ROUND(AJ391-0.04999,1)-AJ391+AM391)</f>
        <v>0</v>
      </c>
      <c r="AM391" s="17" t="str">
        <f>IF(VLOOKUP(AF391,Group,7,FALSE)="","",VLOOKUP(AF391,Group,7,FALSE))</f>
        <v/>
      </c>
      <c r="AO391" s="31" t="s">
        <v>153</v>
      </c>
    </row>
    <row r="392" spans="2:41" s="3" customFormat="1" ht="1.5" customHeight="1" x14ac:dyDescent="0.2">
      <c r="P392" s="75"/>
      <c r="Q392" s="90"/>
      <c r="R392" s="6"/>
      <c r="S392" s="39"/>
      <c r="T392" s="6"/>
      <c r="U392" s="5"/>
      <c r="V392" s="52"/>
      <c r="W392" s="56"/>
      <c r="X392" s="15"/>
      <c r="Y392" s="52"/>
      <c r="Z392" s="39"/>
      <c r="AA392" s="39"/>
      <c r="AB392" s="55"/>
      <c r="AC392" s="17"/>
      <c r="AD392" s="15"/>
      <c r="AE392" s="65"/>
      <c r="AF392" s="125"/>
      <c r="AG392" s="39"/>
      <c r="AH392" s="52"/>
      <c r="AJ392" s="17"/>
      <c r="AK392" s="17"/>
      <c r="AL392" s="17"/>
      <c r="AM392" s="17"/>
      <c r="AO392" s="31" t="s">
        <v>153</v>
      </c>
    </row>
    <row r="393" spans="2:41" s="3" customFormat="1" ht="9.9499999999999993" customHeight="1" x14ac:dyDescent="0.2">
      <c r="B393" s="113" t="s">
        <v>89</v>
      </c>
      <c r="D393" s="40"/>
      <c r="E393" s="75" t="s">
        <v>492</v>
      </c>
      <c r="F393" s="75"/>
      <c r="G393" s="30" t="s">
        <v>493</v>
      </c>
      <c r="H393" s="30"/>
      <c r="I393" s="30"/>
      <c r="J393" s="30"/>
      <c r="K393" s="30"/>
      <c r="L393" s="30"/>
      <c r="M393" s="30" t="s">
        <v>15</v>
      </c>
      <c r="N393" s="30"/>
      <c r="P393" s="75" t="s">
        <v>225</v>
      </c>
      <c r="Q393" s="90"/>
      <c r="R393" s="29"/>
      <c r="S393" s="39">
        <f>IF(Suggested="Yes",AA393,AG393)</f>
        <v>72.5</v>
      </c>
      <c r="T393" s="37" t="s">
        <v>140</v>
      </c>
      <c r="U393" s="5" t="str">
        <f>+Instructions!$B$3</f>
        <v>A</v>
      </c>
      <c r="V393" s="52"/>
      <c r="W393" s="56">
        <f>+Instructions!$C$22</f>
        <v>0</v>
      </c>
      <c r="X393" s="17">
        <f>ROUND($AA393*(1-W393)+0.004999,2)</f>
        <v>72.5</v>
      </c>
      <c r="Y393" s="52"/>
      <c r="Z393" s="6" t="s">
        <v>1307</v>
      </c>
      <c r="AA393" s="39">
        <v>72.5</v>
      </c>
      <c r="AB393" s="60">
        <f>+W393</f>
        <v>0</v>
      </c>
      <c r="AC393" s="17">
        <f>+X393</f>
        <v>72.5</v>
      </c>
      <c r="AD393" s="12">
        <f>(AG393-AC393)/AG393</f>
        <v>0</v>
      </c>
      <c r="AE393" s="122"/>
      <c r="AF393" s="130">
        <v>3</v>
      </c>
      <c r="AG393" s="53">
        <f>SUM(AJ393:AL393)+AE393</f>
        <v>72.5</v>
      </c>
      <c r="AH393" s="52"/>
      <c r="AJ393" s="17">
        <f>ROUND(AC393/(1-VLOOKUP(AF393,Group,2,FALSE)),2)</f>
        <v>72.5</v>
      </c>
      <c r="AK393" s="17">
        <f>IF(VLOOKUP(AF393,Group,5,FALSE)="YES",VLOOKUP(ROUND(ROUND(AJ393,1)-AJ393,2),Round,2,FALSE)+VLOOKUP(AF393,Group,6,FALSE),0)</f>
        <v>0</v>
      </c>
      <c r="AL393" s="17">
        <f>IF(VLOOKUP(AF393,Group,7,FALSE)="",0,ROUND(AJ393-0.04999,1)-AJ393+AM393)</f>
        <v>0</v>
      </c>
      <c r="AM393" s="17" t="str">
        <f>IF(VLOOKUP(AF393,Group,7,FALSE)="","",VLOOKUP(AF393,Group,7,FALSE))</f>
        <v/>
      </c>
      <c r="AO393" s="31" t="s">
        <v>153</v>
      </c>
    </row>
    <row r="394" spans="2:41" s="3" customFormat="1" ht="9.9499999999999993" customHeight="1" x14ac:dyDescent="0.2">
      <c r="B394" s="113" t="s">
        <v>89</v>
      </c>
      <c r="D394" s="40"/>
      <c r="E394" s="75" t="s">
        <v>492</v>
      </c>
      <c r="F394" s="75"/>
      <c r="G394" s="30" t="s">
        <v>886</v>
      </c>
      <c r="H394" s="30"/>
      <c r="I394" s="30"/>
      <c r="J394" s="30"/>
      <c r="K394" s="30"/>
      <c r="L394" s="30"/>
      <c r="M394" s="30" t="s">
        <v>15</v>
      </c>
      <c r="N394" s="30"/>
      <c r="P394" s="75" t="s">
        <v>225</v>
      </c>
      <c r="Q394" s="90"/>
      <c r="R394" s="29" t="s">
        <v>145</v>
      </c>
      <c r="S394" s="39">
        <f>IF(Suggested="Yes",AA394,AG394)</f>
        <v>98.25</v>
      </c>
      <c r="T394" s="37" t="s">
        <v>140</v>
      </c>
      <c r="U394" s="5" t="str">
        <f>+Instructions!$B$3</f>
        <v>A</v>
      </c>
      <c r="V394" s="52"/>
      <c r="W394" s="56">
        <f>+Instructions!$C$22</f>
        <v>0</v>
      </c>
      <c r="X394" s="17">
        <f>ROUND($AA394*(1-W394)+0.004999,2)</f>
        <v>98.25</v>
      </c>
      <c r="Y394" s="52"/>
      <c r="Z394" s="6" t="s">
        <v>1307</v>
      </c>
      <c r="AA394" s="39">
        <v>98.25</v>
      </c>
      <c r="AB394" s="60">
        <f>+W394</f>
        <v>0</v>
      </c>
      <c r="AC394" s="17">
        <f>+X394</f>
        <v>98.25</v>
      </c>
      <c r="AD394" s="12">
        <f>(AG394-AC394)/AG394</f>
        <v>0</v>
      </c>
      <c r="AE394" s="122"/>
      <c r="AF394" s="130">
        <v>3</v>
      </c>
      <c r="AG394" s="53">
        <f>SUM(AJ394:AL394)+AE394</f>
        <v>98.25</v>
      </c>
      <c r="AH394" s="52"/>
      <c r="AJ394" s="17">
        <f>ROUND(AC394/(1-VLOOKUP(AF394,Group,2,FALSE)),2)</f>
        <v>98.25</v>
      </c>
      <c r="AK394" s="17">
        <f>IF(VLOOKUP(AF394,Group,5,FALSE)="YES",VLOOKUP(ROUND(ROUND(AJ394,1)-AJ394,2),Round,2,FALSE)+VLOOKUP(AF394,Group,6,FALSE),0)</f>
        <v>0</v>
      </c>
      <c r="AL394" s="17">
        <f>IF(VLOOKUP(AF394,Group,7,FALSE)="",0,ROUND(AJ394-0.04999,1)-AJ394+AM394)</f>
        <v>0</v>
      </c>
      <c r="AM394" s="17" t="str">
        <f>IF(VLOOKUP(AF394,Group,7,FALSE)="","",VLOOKUP(AF394,Group,7,FALSE))</f>
        <v/>
      </c>
      <c r="AO394" s="31" t="s">
        <v>153</v>
      </c>
    </row>
    <row r="395" spans="2:41" s="3" customFormat="1" ht="1.5" customHeight="1" x14ac:dyDescent="0.2">
      <c r="P395" s="75"/>
      <c r="Q395" s="90"/>
      <c r="R395" s="6"/>
      <c r="S395" s="39"/>
      <c r="T395" s="6"/>
      <c r="U395" s="5"/>
      <c r="V395" s="52"/>
      <c r="W395" s="56"/>
      <c r="X395" s="15"/>
      <c r="Y395" s="52"/>
      <c r="Z395" s="39"/>
      <c r="AA395" s="39"/>
      <c r="AB395" s="55"/>
      <c r="AC395" s="17"/>
      <c r="AD395" s="15"/>
      <c r="AE395" s="65"/>
      <c r="AF395" s="125"/>
      <c r="AG395" s="39"/>
      <c r="AH395" s="52"/>
      <c r="AJ395" s="17"/>
      <c r="AK395" s="17"/>
      <c r="AL395" s="17"/>
      <c r="AM395" s="17"/>
      <c r="AO395" s="31" t="s">
        <v>153</v>
      </c>
    </row>
    <row r="396" spans="2:41" s="3" customFormat="1" ht="9.9499999999999993" customHeight="1" x14ac:dyDescent="0.2">
      <c r="B396" s="113" t="s">
        <v>89</v>
      </c>
      <c r="D396" s="40"/>
      <c r="E396" s="75" t="s">
        <v>840</v>
      </c>
      <c r="F396" s="75"/>
      <c r="G396" s="30" t="s">
        <v>841</v>
      </c>
      <c r="H396" s="30"/>
      <c r="I396" s="30"/>
      <c r="J396" s="30"/>
      <c r="K396" s="30"/>
      <c r="L396" s="30"/>
      <c r="M396" s="30" t="s">
        <v>15</v>
      </c>
      <c r="N396" s="30"/>
      <c r="P396" s="75" t="s">
        <v>495</v>
      </c>
      <c r="Q396" s="90"/>
      <c r="R396" s="29"/>
      <c r="S396" s="39">
        <f>IF(Suggested="Yes",AA396,AG396)</f>
        <v>82.85</v>
      </c>
      <c r="T396" s="37" t="s">
        <v>140</v>
      </c>
      <c r="U396" s="5" t="str">
        <f>+Instructions!$B$3</f>
        <v>A</v>
      </c>
      <c r="V396" s="52"/>
      <c r="W396" s="56">
        <f>+Instructions!$C$22</f>
        <v>0</v>
      </c>
      <c r="X396" s="17">
        <f>ROUND($AA396*(1-W396)+0.004999,2)</f>
        <v>82.85</v>
      </c>
      <c r="Y396" s="52"/>
      <c r="Z396" s="6" t="s">
        <v>1307</v>
      </c>
      <c r="AA396" s="39">
        <v>82.85</v>
      </c>
      <c r="AB396" s="60">
        <f>+W396</f>
        <v>0</v>
      </c>
      <c r="AC396" s="17">
        <f>+X396</f>
        <v>82.85</v>
      </c>
      <c r="AD396" s="12">
        <f>(AG396-AC396)/AG396</f>
        <v>0</v>
      </c>
      <c r="AE396" s="122"/>
      <c r="AF396" s="130">
        <v>3</v>
      </c>
      <c r="AG396" s="53">
        <f>SUM(AJ396:AL396)+AE396</f>
        <v>82.85</v>
      </c>
      <c r="AH396" s="52"/>
      <c r="AJ396" s="17">
        <f>ROUND(AC396/(1-VLOOKUP(AF396,Group,2,FALSE)),2)</f>
        <v>82.85</v>
      </c>
      <c r="AK396" s="17">
        <f>IF(VLOOKUP(AF396,Group,5,FALSE)="YES",VLOOKUP(ROUND(ROUND(AJ396,1)-AJ396,2),Round,2,FALSE)+VLOOKUP(AF396,Group,6,FALSE),0)</f>
        <v>0</v>
      </c>
      <c r="AL396" s="17">
        <f>IF(VLOOKUP(AF396,Group,7,FALSE)="",0,ROUND(AJ396-0.04999,1)-AJ396+AM396)</f>
        <v>0</v>
      </c>
      <c r="AM396" s="17" t="str">
        <f>IF(VLOOKUP(AF396,Group,7,FALSE)="","",VLOOKUP(AF396,Group,7,FALSE))</f>
        <v/>
      </c>
      <c r="AO396" s="31" t="s">
        <v>153</v>
      </c>
    </row>
    <row r="397" spans="2:41" s="3" customFormat="1" ht="9.9499999999999993" customHeight="1" x14ac:dyDescent="0.2">
      <c r="B397" s="113" t="s">
        <v>89</v>
      </c>
      <c r="D397" s="40"/>
      <c r="E397" s="75" t="s">
        <v>840</v>
      </c>
      <c r="F397" s="75"/>
      <c r="G397" s="30" t="s">
        <v>887</v>
      </c>
      <c r="H397" s="30"/>
      <c r="I397" s="30"/>
      <c r="J397" s="30"/>
      <c r="K397" s="30"/>
      <c r="L397" s="30"/>
      <c r="M397" s="30" t="s">
        <v>15</v>
      </c>
      <c r="N397" s="30"/>
      <c r="P397" s="75" t="s">
        <v>495</v>
      </c>
      <c r="Q397" s="90"/>
      <c r="R397" s="29" t="s">
        <v>145</v>
      </c>
      <c r="S397" s="39">
        <f>IF(Suggested="Yes",AA397,AG397)</f>
        <v>109.05</v>
      </c>
      <c r="T397" s="37" t="s">
        <v>140</v>
      </c>
      <c r="U397" s="5" t="str">
        <f>+Instructions!$B$3</f>
        <v>A</v>
      </c>
      <c r="V397" s="52"/>
      <c r="W397" s="56">
        <f>+Instructions!$C$22</f>
        <v>0</v>
      </c>
      <c r="X397" s="17">
        <f>ROUND($AA397*(1-W397)+0.004999,2)</f>
        <v>109.05</v>
      </c>
      <c r="Y397" s="52"/>
      <c r="Z397" s="6" t="s">
        <v>1307</v>
      </c>
      <c r="AA397" s="39">
        <v>109.05</v>
      </c>
      <c r="AB397" s="60">
        <f>+W397</f>
        <v>0</v>
      </c>
      <c r="AC397" s="17">
        <f>+X397</f>
        <v>109.05</v>
      </c>
      <c r="AD397" s="12">
        <f>(AG397-AC397)/AG397</f>
        <v>0</v>
      </c>
      <c r="AE397" s="122"/>
      <c r="AF397" s="130">
        <v>3</v>
      </c>
      <c r="AG397" s="53">
        <f>SUM(AJ397:AL397)+AE397</f>
        <v>109.05</v>
      </c>
      <c r="AH397" s="52"/>
      <c r="AJ397" s="17">
        <f>ROUND(AC397/(1-VLOOKUP(AF397,Group,2,FALSE)),2)</f>
        <v>109.05</v>
      </c>
      <c r="AK397" s="17">
        <f>IF(VLOOKUP(AF397,Group,5,FALSE)="YES",VLOOKUP(ROUND(ROUND(AJ397,1)-AJ397,2),Round,2,FALSE)+VLOOKUP(AF397,Group,6,FALSE),0)</f>
        <v>0</v>
      </c>
      <c r="AL397" s="17">
        <f>IF(VLOOKUP(AF397,Group,7,FALSE)="",0,ROUND(AJ397-0.04999,1)-AJ397+AM397)</f>
        <v>0</v>
      </c>
      <c r="AM397" s="17" t="str">
        <f>IF(VLOOKUP(AF397,Group,7,FALSE)="","",VLOOKUP(AF397,Group,7,FALSE))</f>
        <v/>
      </c>
      <c r="AO397" s="31" t="s">
        <v>153</v>
      </c>
    </row>
    <row r="398" spans="2:41" s="3" customFormat="1" ht="1.5" customHeight="1" x14ac:dyDescent="0.2">
      <c r="P398" s="75"/>
      <c r="Q398" s="90"/>
      <c r="R398" s="6"/>
      <c r="S398" s="39"/>
      <c r="T398" s="6"/>
      <c r="U398" s="5"/>
      <c r="V398" s="52"/>
      <c r="W398" s="56"/>
      <c r="X398" s="15"/>
      <c r="Y398" s="52"/>
      <c r="Z398" s="39"/>
      <c r="AA398" s="39"/>
      <c r="AB398" s="55"/>
      <c r="AC398" s="17"/>
      <c r="AD398" s="15"/>
      <c r="AE398" s="65"/>
      <c r="AF398" s="125"/>
      <c r="AG398" s="39"/>
      <c r="AH398" s="52"/>
      <c r="AJ398" s="17"/>
      <c r="AK398" s="17"/>
      <c r="AL398" s="17"/>
      <c r="AM398" s="17"/>
      <c r="AO398" s="31" t="s">
        <v>153</v>
      </c>
    </row>
    <row r="399" spans="2:41" s="3" customFormat="1" ht="9.9499999999999993" customHeight="1" x14ac:dyDescent="0.2">
      <c r="B399" s="113" t="s">
        <v>89</v>
      </c>
      <c r="D399" s="40"/>
      <c r="E399" s="75" t="s">
        <v>962</v>
      </c>
      <c r="F399" s="75"/>
      <c r="G399" s="30" t="s">
        <v>960</v>
      </c>
      <c r="H399" s="30"/>
      <c r="I399" s="30"/>
      <c r="J399" s="30"/>
      <c r="K399" s="30"/>
      <c r="L399" s="30"/>
      <c r="M399" s="30" t="s">
        <v>15</v>
      </c>
      <c r="N399" s="30"/>
      <c r="P399" s="75" t="s">
        <v>963</v>
      </c>
      <c r="Q399" s="90"/>
      <c r="R399" s="29" t="s">
        <v>181</v>
      </c>
      <c r="S399" s="39">
        <f>IF(Suggested="Yes",AA399,AG399)</f>
        <v>84.45</v>
      </c>
      <c r="T399" s="37" t="s">
        <v>140</v>
      </c>
      <c r="U399" s="5" t="str">
        <f>+Instructions!$B$3</f>
        <v>A</v>
      </c>
      <c r="V399" s="52"/>
      <c r="W399" s="56">
        <f>+Instructions!$C$22</f>
        <v>0</v>
      </c>
      <c r="X399" s="17">
        <f>ROUND($AA399*(1-W399)+0.004999,2)</f>
        <v>84.45</v>
      </c>
      <c r="Y399" s="52"/>
      <c r="Z399" s="6" t="s">
        <v>1307</v>
      </c>
      <c r="AA399" s="39">
        <v>84.45</v>
      </c>
      <c r="AB399" s="60">
        <f>+W399</f>
        <v>0</v>
      </c>
      <c r="AC399" s="17">
        <f>+X399</f>
        <v>84.45</v>
      </c>
      <c r="AD399" s="12">
        <f>(AG399-AC399)/AG399</f>
        <v>0</v>
      </c>
      <c r="AE399" s="122"/>
      <c r="AF399" s="130">
        <v>3</v>
      </c>
      <c r="AG399" s="53">
        <f>SUM(AJ399:AL399)+AE399</f>
        <v>84.45</v>
      </c>
      <c r="AH399" s="52"/>
      <c r="AJ399" s="17">
        <f>ROUND(AC399/(1-VLOOKUP(AF399,Group,2,FALSE)),2)</f>
        <v>84.45</v>
      </c>
      <c r="AK399" s="17">
        <f>IF(VLOOKUP(AF399,Group,5,FALSE)="YES",VLOOKUP(ROUND(ROUND(AJ399,1)-AJ399,2),Round,2,FALSE)+VLOOKUP(AF399,Group,6,FALSE),0)</f>
        <v>0</v>
      </c>
      <c r="AL399" s="17">
        <f>IF(VLOOKUP(AF399,Group,7,FALSE)="",0,ROUND(AJ399-0.04999,1)-AJ399+AM399)</f>
        <v>0</v>
      </c>
      <c r="AM399" s="17" t="str">
        <f>IF(VLOOKUP(AF399,Group,7,FALSE)="","",VLOOKUP(AF399,Group,7,FALSE))</f>
        <v/>
      </c>
      <c r="AO399" s="31" t="s">
        <v>153</v>
      </c>
    </row>
    <row r="400" spans="2:41" s="3" customFormat="1" ht="9.9499999999999993" customHeight="1" x14ac:dyDescent="0.2">
      <c r="B400" s="113" t="s">
        <v>89</v>
      </c>
      <c r="D400" s="40"/>
      <c r="E400" s="75" t="s">
        <v>962</v>
      </c>
      <c r="F400" s="75"/>
      <c r="G400" s="30" t="s">
        <v>961</v>
      </c>
      <c r="H400" s="30"/>
      <c r="I400" s="30"/>
      <c r="J400" s="30"/>
      <c r="K400" s="30"/>
      <c r="L400" s="30"/>
      <c r="M400" s="30" t="s">
        <v>15</v>
      </c>
      <c r="N400" s="30"/>
      <c r="P400" s="75" t="s">
        <v>963</v>
      </c>
      <c r="Q400" s="90"/>
      <c r="R400" s="29" t="s">
        <v>145</v>
      </c>
      <c r="S400" s="39">
        <f>IF(Suggested="Yes",AA400,AG400)</f>
        <v>111.05</v>
      </c>
      <c r="T400" s="37" t="s">
        <v>140</v>
      </c>
      <c r="U400" s="5" t="str">
        <f>+Instructions!$B$3</f>
        <v>A</v>
      </c>
      <c r="V400" s="52"/>
      <c r="W400" s="56">
        <f>+Instructions!$C$22</f>
        <v>0</v>
      </c>
      <c r="X400" s="17">
        <f>ROUND($AA400*(1-W400)+0.004999,2)</f>
        <v>111.05</v>
      </c>
      <c r="Y400" s="52"/>
      <c r="Z400" s="6" t="s">
        <v>1307</v>
      </c>
      <c r="AA400" s="39">
        <v>111.05</v>
      </c>
      <c r="AB400" s="60">
        <f>+W400</f>
        <v>0</v>
      </c>
      <c r="AC400" s="17">
        <f>+X400</f>
        <v>111.05</v>
      </c>
      <c r="AD400" s="12">
        <f>(AG400-AC400)/AG400</f>
        <v>0</v>
      </c>
      <c r="AE400" s="122"/>
      <c r="AF400" s="130">
        <v>3</v>
      </c>
      <c r="AG400" s="53">
        <f>SUM(AJ400:AL400)+AE400</f>
        <v>111.05</v>
      </c>
      <c r="AH400" s="52"/>
      <c r="AJ400" s="17">
        <f>ROUND(AC400/(1-VLOOKUP(AF400,Group,2,FALSE)),2)</f>
        <v>111.05</v>
      </c>
      <c r="AK400" s="17">
        <f>IF(VLOOKUP(AF400,Group,5,FALSE)="YES",VLOOKUP(ROUND(ROUND(AJ400,1)-AJ400,2),Round,2,FALSE)+VLOOKUP(AF400,Group,6,FALSE),0)</f>
        <v>0</v>
      </c>
      <c r="AL400" s="17">
        <f>IF(VLOOKUP(AF400,Group,7,FALSE)="",0,ROUND(AJ400-0.04999,1)-AJ400+AM400)</f>
        <v>0</v>
      </c>
      <c r="AM400" s="17" t="str">
        <f>IF(VLOOKUP(AF400,Group,7,FALSE)="","",VLOOKUP(AF400,Group,7,FALSE))</f>
        <v/>
      </c>
      <c r="AO400" s="31" t="s">
        <v>153</v>
      </c>
    </row>
    <row r="401" spans="2:41" s="3" customFormat="1" ht="1.5" customHeight="1" x14ac:dyDescent="0.2">
      <c r="P401" s="75"/>
      <c r="Q401" s="90"/>
      <c r="R401" s="6"/>
      <c r="S401" s="39"/>
      <c r="T401" s="6"/>
      <c r="U401" s="5"/>
      <c r="V401" s="52"/>
      <c r="W401" s="56"/>
      <c r="X401" s="15"/>
      <c r="Y401" s="52"/>
      <c r="Z401" s="39"/>
      <c r="AA401" s="39"/>
      <c r="AB401" s="55"/>
      <c r="AC401" s="17"/>
      <c r="AD401" s="15"/>
      <c r="AE401" s="65"/>
      <c r="AF401" s="125"/>
      <c r="AG401" s="39"/>
      <c r="AH401" s="52"/>
      <c r="AJ401" s="17"/>
      <c r="AK401" s="17"/>
      <c r="AL401" s="17"/>
      <c r="AM401" s="17"/>
      <c r="AO401" s="31" t="s">
        <v>153</v>
      </c>
    </row>
    <row r="402" spans="2:41" s="3" customFormat="1" ht="9.9499999999999993" customHeight="1" x14ac:dyDescent="0.2">
      <c r="B402" s="113" t="s">
        <v>89</v>
      </c>
      <c r="D402" s="40"/>
      <c r="E402" s="75" t="s">
        <v>837</v>
      </c>
      <c r="F402" s="75"/>
      <c r="G402" s="30" t="s">
        <v>838</v>
      </c>
      <c r="H402" s="30"/>
      <c r="I402" s="30"/>
      <c r="J402" s="30"/>
      <c r="K402" s="30"/>
      <c r="L402" s="30"/>
      <c r="M402" s="30" t="s">
        <v>15</v>
      </c>
      <c r="N402" s="30"/>
      <c r="P402" s="75" t="s">
        <v>128</v>
      </c>
      <c r="Q402" s="90"/>
      <c r="R402" s="29"/>
      <c r="S402" s="39">
        <f>IF(Suggested="Yes",AA402,AG402)</f>
        <v>84.1</v>
      </c>
      <c r="T402" s="37" t="s">
        <v>140</v>
      </c>
      <c r="U402" s="5" t="str">
        <f>+Instructions!$B$3</f>
        <v>A</v>
      </c>
      <c r="V402" s="52"/>
      <c r="W402" s="56">
        <f>+Instructions!$C$22</f>
        <v>0</v>
      </c>
      <c r="X402" s="17">
        <f>ROUND($AA402*(1-W402)+0.004999,2)</f>
        <v>84.1</v>
      </c>
      <c r="Y402" s="52"/>
      <c r="Z402" s="6" t="s">
        <v>1307</v>
      </c>
      <c r="AA402" s="39">
        <v>84.1</v>
      </c>
      <c r="AB402" s="60">
        <f>+W402</f>
        <v>0</v>
      </c>
      <c r="AC402" s="17">
        <f>+X402</f>
        <v>84.1</v>
      </c>
      <c r="AD402" s="12">
        <f>(AG402-AC402)/AG402</f>
        <v>0</v>
      </c>
      <c r="AE402" s="122"/>
      <c r="AF402" s="130">
        <v>3</v>
      </c>
      <c r="AG402" s="53">
        <f>SUM(AJ402:AL402)+AE402</f>
        <v>84.1</v>
      </c>
      <c r="AH402" s="52"/>
      <c r="AJ402" s="17">
        <f>ROUND(AC402/(1-VLOOKUP(AF402,Group,2,FALSE)),2)</f>
        <v>84.1</v>
      </c>
      <c r="AK402" s="17">
        <f>IF(VLOOKUP(AF402,Group,5,FALSE)="YES",VLOOKUP(ROUND(ROUND(AJ402,1)-AJ402,2),Round,2,FALSE)+VLOOKUP(AF402,Group,6,FALSE),0)</f>
        <v>0</v>
      </c>
      <c r="AL402" s="17">
        <f>IF(VLOOKUP(AF402,Group,7,FALSE)="",0,ROUND(AJ402-0.04999,1)-AJ402+AM402)</f>
        <v>0</v>
      </c>
      <c r="AM402" s="17" t="str">
        <f>IF(VLOOKUP(AF402,Group,7,FALSE)="","",VLOOKUP(AF402,Group,7,FALSE))</f>
        <v/>
      </c>
      <c r="AO402" s="31" t="s">
        <v>153</v>
      </c>
    </row>
    <row r="403" spans="2:41" s="3" customFormat="1" ht="9.9499999999999993" customHeight="1" x14ac:dyDescent="0.2">
      <c r="B403" s="113" t="s">
        <v>89</v>
      </c>
      <c r="D403" s="40"/>
      <c r="E403" s="75" t="s">
        <v>837</v>
      </c>
      <c r="F403" s="75"/>
      <c r="G403" s="30" t="s">
        <v>839</v>
      </c>
      <c r="H403" s="30"/>
      <c r="I403" s="30"/>
      <c r="J403" s="30"/>
      <c r="K403" s="30"/>
      <c r="L403" s="30"/>
      <c r="M403" s="30" t="s">
        <v>15</v>
      </c>
      <c r="N403" s="30"/>
      <c r="P403" s="75" t="s">
        <v>128</v>
      </c>
      <c r="Q403" s="90"/>
      <c r="R403" s="29" t="s">
        <v>145</v>
      </c>
      <c r="S403" s="39">
        <f>IF(Suggested="Yes",AA403,AG403)</f>
        <v>110.5</v>
      </c>
      <c r="T403" s="37" t="s">
        <v>140</v>
      </c>
      <c r="U403" s="5" t="str">
        <f>+Instructions!$B$3</f>
        <v>A</v>
      </c>
      <c r="V403" s="52"/>
      <c r="W403" s="56">
        <f>+Instructions!$C$22</f>
        <v>0</v>
      </c>
      <c r="X403" s="17">
        <f>ROUND($AA403*(1-W403)+0.004999,2)</f>
        <v>110.5</v>
      </c>
      <c r="Y403" s="52"/>
      <c r="Z403" s="6" t="s">
        <v>1307</v>
      </c>
      <c r="AA403" s="39">
        <v>110.5</v>
      </c>
      <c r="AB403" s="60">
        <f>+W403</f>
        <v>0</v>
      </c>
      <c r="AC403" s="17">
        <f>+X403</f>
        <v>110.5</v>
      </c>
      <c r="AD403" s="12">
        <f>(AG403-AC403)/AG403</f>
        <v>0</v>
      </c>
      <c r="AE403" s="122"/>
      <c r="AF403" s="130">
        <v>3</v>
      </c>
      <c r="AG403" s="53">
        <f>SUM(AJ403:AL403)+AE403</f>
        <v>110.5</v>
      </c>
      <c r="AH403" s="52"/>
      <c r="AJ403" s="17">
        <f>ROUND(AC403/(1-VLOOKUP(AF403,Group,2,FALSE)),2)</f>
        <v>110.5</v>
      </c>
      <c r="AK403" s="17">
        <f>IF(VLOOKUP(AF403,Group,5,FALSE)="YES",VLOOKUP(ROUND(ROUND(AJ403,1)-AJ403,2),Round,2,FALSE)+VLOOKUP(AF403,Group,6,FALSE),0)</f>
        <v>0</v>
      </c>
      <c r="AL403" s="17">
        <f>IF(VLOOKUP(AF403,Group,7,FALSE)="",0,ROUND(AJ403-0.04999,1)-AJ403+AM403)</f>
        <v>0</v>
      </c>
      <c r="AM403" s="17" t="str">
        <f>IF(VLOOKUP(AF403,Group,7,FALSE)="","",VLOOKUP(AF403,Group,7,FALSE))</f>
        <v/>
      </c>
      <c r="AO403" s="31" t="s">
        <v>153</v>
      </c>
    </row>
    <row r="404" spans="2:41" s="3" customFormat="1" ht="1.5" customHeight="1" x14ac:dyDescent="0.2">
      <c r="P404" s="75"/>
      <c r="Q404" s="90"/>
      <c r="R404" s="6"/>
      <c r="S404" s="39"/>
      <c r="T404" s="6"/>
      <c r="U404" s="5"/>
      <c r="V404" s="52"/>
      <c r="W404" s="56"/>
      <c r="X404" s="15"/>
      <c r="Y404" s="52"/>
      <c r="Z404" s="39"/>
      <c r="AA404" s="39"/>
      <c r="AB404" s="55"/>
      <c r="AC404" s="17"/>
      <c r="AD404" s="15"/>
      <c r="AE404" s="65"/>
      <c r="AF404" s="125"/>
      <c r="AG404" s="39"/>
      <c r="AH404" s="52"/>
      <c r="AJ404" s="17"/>
      <c r="AK404" s="17"/>
      <c r="AL404" s="17"/>
      <c r="AM404" s="17"/>
      <c r="AO404" s="31" t="s">
        <v>153</v>
      </c>
    </row>
    <row r="405" spans="2:41" s="3" customFormat="1" ht="9.9499999999999993" customHeight="1" x14ac:dyDescent="0.2">
      <c r="B405" s="113" t="s">
        <v>89</v>
      </c>
      <c r="D405" s="40"/>
      <c r="E405" s="75" t="s">
        <v>916</v>
      </c>
      <c r="F405" s="75"/>
      <c r="G405" s="30" t="s">
        <v>914</v>
      </c>
      <c r="H405" s="30"/>
      <c r="I405" s="30"/>
      <c r="J405" s="30"/>
      <c r="K405" s="30"/>
      <c r="L405" s="30"/>
      <c r="M405" s="30" t="s">
        <v>304</v>
      </c>
      <c r="N405" s="30"/>
      <c r="P405" s="75" t="s">
        <v>224</v>
      </c>
      <c r="Q405" s="90"/>
      <c r="R405" s="29"/>
      <c r="S405" s="39">
        <f>IF(Suggested="Yes",AA405,AG405)</f>
        <v>82.35</v>
      </c>
      <c r="T405" s="37" t="s">
        <v>140</v>
      </c>
      <c r="U405" s="5" t="str">
        <f>+Instructions!$B$3</f>
        <v>A</v>
      </c>
      <c r="V405" s="52"/>
      <c r="W405" s="56">
        <f>+Instructions!$C$22</f>
        <v>0</v>
      </c>
      <c r="X405" s="17">
        <f>ROUND($AA405*(1-W405)+0.004999,2)</f>
        <v>82.35</v>
      </c>
      <c r="Y405" s="52"/>
      <c r="Z405" s="6" t="s">
        <v>1307</v>
      </c>
      <c r="AA405" s="39">
        <v>82.35</v>
      </c>
      <c r="AB405" s="60">
        <f>+W405</f>
        <v>0</v>
      </c>
      <c r="AC405" s="17">
        <f>+X405</f>
        <v>82.35</v>
      </c>
      <c r="AD405" s="12">
        <f>(AG405-AC405)/AG405</f>
        <v>0</v>
      </c>
      <c r="AE405" s="122"/>
      <c r="AF405" s="130">
        <v>3</v>
      </c>
      <c r="AG405" s="53">
        <f>SUM(AJ405:AL405)+AE405</f>
        <v>82.35</v>
      </c>
      <c r="AH405" s="52"/>
      <c r="AJ405" s="17">
        <f>ROUND(AC405/(1-VLOOKUP(AF405,Group,2,FALSE)),2)</f>
        <v>82.35</v>
      </c>
      <c r="AK405" s="17">
        <f>IF(VLOOKUP(AF405,Group,5,FALSE)="YES",VLOOKUP(ROUND(ROUND(AJ405,1)-AJ405,2),Round,2,FALSE)+VLOOKUP(AF405,Group,6,FALSE),0)</f>
        <v>0</v>
      </c>
      <c r="AL405" s="17">
        <f>IF(VLOOKUP(AF405,Group,7,FALSE)="",0,ROUND(AJ405-0.04999,1)-AJ405+AM405)</f>
        <v>0</v>
      </c>
      <c r="AM405" s="17" t="str">
        <f>IF(VLOOKUP(AF405,Group,7,FALSE)="","",VLOOKUP(AF405,Group,7,FALSE))</f>
        <v/>
      </c>
      <c r="AO405" s="31" t="s">
        <v>153</v>
      </c>
    </row>
    <row r="406" spans="2:41" s="3" customFormat="1" ht="9.9499999999999993" customHeight="1" x14ac:dyDescent="0.2">
      <c r="B406" s="113" t="s">
        <v>89</v>
      </c>
      <c r="D406" s="40"/>
      <c r="E406" s="75" t="s">
        <v>916</v>
      </c>
      <c r="F406" s="75"/>
      <c r="G406" s="30" t="s">
        <v>915</v>
      </c>
      <c r="H406" s="30"/>
      <c r="I406" s="30"/>
      <c r="J406" s="30"/>
      <c r="K406" s="30"/>
      <c r="L406" s="30"/>
      <c r="M406" s="30" t="s">
        <v>304</v>
      </c>
      <c r="N406" s="30"/>
      <c r="P406" s="75" t="s">
        <v>224</v>
      </c>
      <c r="Q406" s="90"/>
      <c r="R406" s="29" t="s">
        <v>145</v>
      </c>
      <c r="S406" s="39">
        <f>IF(Suggested="Yes",AA406,AG406)</f>
        <v>108.75</v>
      </c>
      <c r="T406" s="37" t="s">
        <v>140</v>
      </c>
      <c r="U406" s="5" t="str">
        <f>+Instructions!$B$3</f>
        <v>A</v>
      </c>
      <c r="V406" s="52"/>
      <c r="W406" s="56">
        <f>+Instructions!$C$22</f>
        <v>0</v>
      </c>
      <c r="X406" s="17">
        <f>ROUND($AA406*(1-W406)+0.004999,2)</f>
        <v>108.75</v>
      </c>
      <c r="Y406" s="52"/>
      <c r="Z406" s="6" t="s">
        <v>1307</v>
      </c>
      <c r="AA406" s="39">
        <v>108.75</v>
      </c>
      <c r="AB406" s="60">
        <f>+W406</f>
        <v>0</v>
      </c>
      <c r="AC406" s="17">
        <f>+X406</f>
        <v>108.75</v>
      </c>
      <c r="AD406" s="12">
        <f>(AG406-AC406)/AG406</f>
        <v>0</v>
      </c>
      <c r="AE406" s="122"/>
      <c r="AF406" s="130">
        <v>3</v>
      </c>
      <c r="AG406" s="53">
        <f>SUM(AJ406:AL406)+AE406</f>
        <v>108.75</v>
      </c>
      <c r="AH406" s="52"/>
      <c r="AJ406" s="17">
        <f>ROUND(AC406/(1-VLOOKUP(AF406,Group,2,FALSE)),2)</f>
        <v>108.75</v>
      </c>
      <c r="AK406" s="17">
        <f>IF(VLOOKUP(AF406,Group,5,FALSE)="YES",VLOOKUP(ROUND(ROUND(AJ406,1)-AJ406,2),Round,2,FALSE)+VLOOKUP(AF406,Group,6,FALSE),0)</f>
        <v>0</v>
      </c>
      <c r="AL406" s="17">
        <f>IF(VLOOKUP(AF406,Group,7,FALSE)="",0,ROUND(AJ406-0.04999,1)-AJ406+AM406)</f>
        <v>0</v>
      </c>
      <c r="AM406" s="17" t="str">
        <f>IF(VLOOKUP(AF406,Group,7,FALSE)="","",VLOOKUP(AF406,Group,7,FALSE))</f>
        <v/>
      </c>
      <c r="AO406" s="31" t="s">
        <v>153</v>
      </c>
    </row>
    <row r="407" spans="2:41" s="3" customFormat="1" ht="1.5" customHeight="1" x14ac:dyDescent="0.2">
      <c r="P407" s="75"/>
      <c r="Q407" s="90"/>
      <c r="R407" s="6"/>
      <c r="S407" s="39"/>
      <c r="T407" s="6"/>
      <c r="U407" s="5"/>
      <c r="V407" s="52"/>
      <c r="W407" s="56"/>
      <c r="X407" s="15"/>
      <c r="Y407" s="52"/>
      <c r="Z407" s="39"/>
      <c r="AA407" s="39"/>
      <c r="AB407" s="55"/>
      <c r="AC407" s="17"/>
      <c r="AD407" s="15"/>
      <c r="AE407" s="65"/>
      <c r="AF407" s="125"/>
      <c r="AG407" s="39"/>
      <c r="AH407" s="52"/>
      <c r="AJ407" s="17"/>
      <c r="AK407" s="17"/>
      <c r="AL407" s="17"/>
      <c r="AM407" s="17"/>
      <c r="AO407" s="31" t="s">
        <v>153</v>
      </c>
    </row>
    <row r="408" spans="2:41" s="3" customFormat="1" ht="9.9499999999999993" customHeight="1" x14ac:dyDescent="0.2">
      <c r="B408" s="113" t="s">
        <v>89</v>
      </c>
      <c r="D408" s="40"/>
      <c r="E408" s="75" t="s">
        <v>917</v>
      </c>
      <c r="F408" s="75"/>
      <c r="G408" s="30" t="s">
        <v>918</v>
      </c>
      <c r="H408" s="30"/>
      <c r="I408" s="30"/>
      <c r="J408" s="30"/>
      <c r="K408" s="30"/>
      <c r="L408" s="30"/>
      <c r="M408" s="30" t="s">
        <v>15</v>
      </c>
      <c r="N408" s="30"/>
      <c r="P408" s="75" t="s">
        <v>920</v>
      </c>
      <c r="Q408" s="90"/>
      <c r="R408" s="29"/>
      <c r="S408" s="39">
        <f>IF(Suggested="Yes",AA408,AG408)</f>
        <v>83.55</v>
      </c>
      <c r="T408" s="37" t="s">
        <v>140</v>
      </c>
      <c r="U408" s="5" t="str">
        <f>+Instructions!$B$3</f>
        <v>A</v>
      </c>
      <c r="V408" s="52"/>
      <c r="W408" s="56">
        <f>+Instructions!$C$22</f>
        <v>0</v>
      </c>
      <c r="X408" s="17">
        <f>ROUND($AA408*(1-W408)+0.004999,2)</f>
        <v>83.55</v>
      </c>
      <c r="Y408" s="52"/>
      <c r="Z408" s="6" t="s">
        <v>1307</v>
      </c>
      <c r="AA408" s="39">
        <v>83.55</v>
      </c>
      <c r="AB408" s="60">
        <f>+W408</f>
        <v>0</v>
      </c>
      <c r="AC408" s="17">
        <f>+X408</f>
        <v>83.55</v>
      </c>
      <c r="AD408" s="12">
        <f>(AG408-AC408)/AG408</f>
        <v>0</v>
      </c>
      <c r="AE408" s="122"/>
      <c r="AF408" s="130">
        <v>3</v>
      </c>
      <c r="AG408" s="53">
        <f>SUM(AJ408:AL408)+AE408</f>
        <v>83.55</v>
      </c>
      <c r="AH408" s="52"/>
      <c r="AJ408" s="17">
        <f>ROUND(AC408/(1-VLOOKUP(AF408,Group,2,FALSE)),2)</f>
        <v>83.55</v>
      </c>
      <c r="AK408" s="17">
        <f>IF(VLOOKUP(AF408,Group,5,FALSE)="YES",VLOOKUP(ROUND(ROUND(AJ408,1)-AJ408,2),Round,2,FALSE)+VLOOKUP(AF408,Group,6,FALSE),0)</f>
        <v>0</v>
      </c>
      <c r="AL408" s="17">
        <f>IF(VLOOKUP(AF408,Group,7,FALSE)="",0,ROUND(AJ408-0.04999,1)-AJ408+AM408)</f>
        <v>0</v>
      </c>
      <c r="AM408" s="17" t="str">
        <f>IF(VLOOKUP(AF408,Group,7,FALSE)="","",VLOOKUP(AF408,Group,7,FALSE))</f>
        <v/>
      </c>
      <c r="AO408" s="31" t="s">
        <v>153</v>
      </c>
    </row>
    <row r="409" spans="2:41" s="3" customFormat="1" ht="9.9499999999999993" customHeight="1" x14ac:dyDescent="0.2">
      <c r="B409" s="113" t="s">
        <v>89</v>
      </c>
      <c r="D409" s="40"/>
      <c r="E409" s="75" t="s">
        <v>917</v>
      </c>
      <c r="F409" s="75"/>
      <c r="G409" s="30" t="s">
        <v>919</v>
      </c>
      <c r="H409" s="30"/>
      <c r="I409" s="30"/>
      <c r="J409" s="30"/>
      <c r="K409" s="30"/>
      <c r="L409" s="30"/>
      <c r="M409" s="30" t="s">
        <v>15</v>
      </c>
      <c r="N409" s="30"/>
      <c r="P409" s="75" t="s">
        <v>920</v>
      </c>
      <c r="Q409" s="90"/>
      <c r="R409" s="29" t="s">
        <v>145</v>
      </c>
      <c r="S409" s="39">
        <f>IF(Suggested="Yes",AA409,AG409)</f>
        <v>109.7</v>
      </c>
      <c r="T409" s="37" t="s">
        <v>140</v>
      </c>
      <c r="U409" s="5" t="str">
        <f>+Instructions!$B$3</f>
        <v>A</v>
      </c>
      <c r="V409" s="52"/>
      <c r="W409" s="56">
        <f>+Instructions!$C$22</f>
        <v>0</v>
      </c>
      <c r="X409" s="17">
        <f>ROUND($AA409*(1-W409)+0.004999,2)</f>
        <v>109.7</v>
      </c>
      <c r="Y409" s="52"/>
      <c r="Z409" s="6" t="s">
        <v>1307</v>
      </c>
      <c r="AA409" s="39">
        <v>109.7</v>
      </c>
      <c r="AB409" s="60">
        <f>+W409</f>
        <v>0</v>
      </c>
      <c r="AC409" s="17">
        <f>+X409</f>
        <v>109.7</v>
      </c>
      <c r="AD409" s="12">
        <f>(AG409-AC409)/AG409</f>
        <v>0</v>
      </c>
      <c r="AE409" s="122"/>
      <c r="AF409" s="130">
        <v>3</v>
      </c>
      <c r="AG409" s="53">
        <f>SUM(AJ409:AL409)+AE409</f>
        <v>109.7</v>
      </c>
      <c r="AH409" s="52"/>
      <c r="AJ409" s="17">
        <f>ROUND(AC409/(1-VLOOKUP(AF409,Group,2,FALSE)),2)</f>
        <v>109.7</v>
      </c>
      <c r="AK409" s="17">
        <f>IF(VLOOKUP(AF409,Group,5,FALSE)="YES",VLOOKUP(ROUND(ROUND(AJ409,1)-AJ409,2),Round,2,FALSE)+VLOOKUP(AF409,Group,6,FALSE),0)</f>
        <v>0</v>
      </c>
      <c r="AL409" s="17">
        <f>IF(VLOOKUP(AF409,Group,7,FALSE)="",0,ROUND(AJ409-0.04999,1)-AJ409+AM409)</f>
        <v>0</v>
      </c>
      <c r="AM409" s="17" t="str">
        <f>IF(VLOOKUP(AF409,Group,7,FALSE)="","",VLOOKUP(AF409,Group,7,FALSE))</f>
        <v/>
      </c>
      <c r="AO409" s="31" t="s">
        <v>153</v>
      </c>
    </row>
    <row r="410" spans="2:41" s="3" customFormat="1" ht="1.5" customHeight="1" x14ac:dyDescent="0.2">
      <c r="P410" s="75"/>
      <c r="Q410" s="90"/>
      <c r="R410" s="6"/>
      <c r="S410" s="39"/>
      <c r="T410" s="6"/>
      <c r="U410" s="5"/>
      <c r="V410" s="52"/>
      <c r="W410" s="56"/>
      <c r="X410" s="15"/>
      <c r="Y410" s="52"/>
      <c r="Z410" s="39"/>
      <c r="AA410" s="39"/>
      <c r="AB410" s="55"/>
      <c r="AC410" s="17"/>
      <c r="AD410" s="15"/>
      <c r="AE410" s="65"/>
      <c r="AF410" s="125"/>
      <c r="AG410" s="39"/>
      <c r="AH410" s="52"/>
      <c r="AJ410" s="17"/>
      <c r="AK410" s="17"/>
      <c r="AL410" s="17"/>
      <c r="AM410" s="17"/>
      <c r="AO410" s="31"/>
    </row>
    <row r="411" spans="2:41" s="3" customFormat="1" ht="9.75" customHeight="1" x14ac:dyDescent="0.2">
      <c r="D411" s="3" t="s">
        <v>146</v>
      </c>
      <c r="E411" s="177" t="s">
        <v>912</v>
      </c>
      <c r="P411" s="75"/>
      <c r="Q411" s="90"/>
      <c r="R411" s="6"/>
      <c r="S411" s="39"/>
      <c r="T411" s="6"/>
      <c r="U411" s="5"/>
      <c r="V411" s="52"/>
      <c r="W411" s="56"/>
      <c r="X411" s="15"/>
      <c r="Y411" s="52"/>
      <c r="Z411" s="39"/>
      <c r="AA411" s="39"/>
      <c r="AB411" s="55"/>
      <c r="AC411" s="17"/>
      <c r="AD411" s="15"/>
      <c r="AE411" s="65"/>
      <c r="AF411" s="125"/>
      <c r="AG411" s="39"/>
      <c r="AH411" s="52"/>
      <c r="AJ411" s="17"/>
      <c r="AK411" s="17"/>
      <c r="AL411" s="17"/>
      <c r="AM411" s="17"/>
      <c r="AO411" s="31"/>
    </row>
    <row r="412" spans="2:41" s="3" customFormat="1" ht="9.75" customHeight="1" x14ac:dyDescent="0.2">
      <c r="E412" s="177" t="s">
        <v>922</v>
      </c>
      <c r="M412" s="177"/>
      <c r="P412" s="75"/>
      <c r="Q412" s="90"/>
      <c r="R412" s="6"/>
      <c r="S412" s="39"/>
      <c r="T412" s="6"/>
      <c r="U412" s="5"/>
      <c r="V412" s="52"/>
      <c r="W412" s="56"/>
      <c r="X412" s="15"/>
      <c r="Y412" s="52"/>
      <c r="Z412" s="39"/>
      <c r="AA412" s="39"/>
      <c r="AB412" s="55"/>
      <c r="AC412" s="17"/>
      <c r="AD412" s="15"/>
      <c r="AE412" s="65"/>
      <c r="AF412" s="125"/>
      <c r="AG412" s="39"/>
      <c r="AH412" s="52"/>
      <c r="AJ412" s="17"/>
      <c r="AK412" s="17"/>
      <c r="AL412" s="17"/>
      <c r="AM412" s="17"/>
      <c r="AO412" s="31"/>
    </row>
    <row r="413" spans="2:41" s="3" customFormat="1" ht="9.75" customHeight="1" x14ac:dyDescent="0.2">
      <c r="E413" s="177" t="s">
        <v>1071</v>
      </c>
      <c r="M413" s="177"/>
      <c r="P413" s="75"/>
      <c r="Q413" s="90"/>
      <c r="R413" s="6"/>
      <c r="S413" s="39"/>
      <c r="T413" s="6"/>
      <c r="U413" s="5"/>
      <c r="V413" s="52"/>
      <c r="W413" s="56"/>
      <c r="X413" s="15"/>
      <c r="Y413" s="52"/>
      <c r="Z413" s="39"/>
      <c r="AA413" s="39"/>
      <c r="AB413" s="55"/>
      <c r="AC413" s="17"/>
      <c r="AD413" s="15"/>
      <c r="AE413" s="65"/>
      <c r="AF413" s="125"/>
      <c r="AG413" s="39"/>
      <c r="AH413" s="52"/>
      <c r="AJ413" s="17"/>
      <c r="AK413" s="17"/>
      <c r="AL413" s="17"/>
      <c r="AM413" s="17"/>
      <c r="AO413" s="31"/>
    </row>
    <row r="414" spans="2:41" s="3" customFormat="1" ht="9.75" customHeight="1" x14ac:dyDescent="0.2">
      <c r="E414" s="177" t="s">
        <v>940</v>
      </c>
      <c r="M414" s="177"/>
      <c r="P414" s="75"/>
      <c r="Q414" s="90"/>
      <c r="R414" s="6"/>
      <c r="S414" s="39"/>
      <c r="T414" s="6"/>
      <c r="U414" s="5"/>
      <c r="V414" s="52"/>
      <c r="W414" s="56"/>
      <c r="X414" s="15"/>
      <c r="Y414" s="52"/>
      <c r="Z414" s="39"/>
      <c r="AA414" s="39"/>
      <c r="AB414" s="55"/>
      <c r="AC414" s="17"/>
      <c r="AD414" s="15"/>
      <c r="AE414" s="65"/>
      <c r="AF414" s="125"/>
      <c r="AG414" s="39"/>
      <c r="AH414" s="52"/>
      <c r="AJ414" s="17"/>
      <c r="AK414" s="17"/>
      <c r="AL414" s="17"/>
      <c r="AM414" s="17"/>
      <c r="AO414" s="31"/>
    </row>
    <row r="415" spans="2:41" s="3" customFormat="1" ht="3.95" customHeight="1" x14ac:dyDescent="0.2">
      <c r="P415" s="75"/>
      <c r="Q415" s="90"/>
      <c r="R415" s="6"/>
      <c r="S415" s="39"/>
      <c r="T415" s="6"/>
      <c r="U415" s="5"/>
      <c r="V415" s="52"/>
      <c r="W415" s="56"/>
      <c r="X415" s="15"/>
      <c r="Y415" s="52"/>
      <c r="Z415" s="39"/>
      <c r="AA415" s="39"/>
      <c r="AB415" s="55"/>
      <c r="AC415" s="17"/>
      <c r="AD415" s="15"/>
      <c r="AE415" s="65"/>
      <c r="AF415" s="125"/>
      <c r="AG415" s="39"/>
      <c r="AH415" s="52"/>
      <c r="AJ415" s="17"/>
      <c r="AK415" s="17"/>
      <c r="AL415" s="17"/>
      <c r="AM415" s="17"/>
      <c r="AO415" s="31" t="s">
        <v>153</v>
      </c>
    </row>
    <row r="416" spans="2:41" s="3" customFormat="1" ht="9.9499999999999993" customHeight="1" x14ac:dyDescent="0.2">
      <c r="C416" s="74" t="s">
        <v>586</v>
      </c>
      <c r="K416" s="3" t="s">
        <v>31</v>
      </c>
      <c r="P416" s="75"/>
      <c r="Q416" s="90"/>
      <c r="R416" s="80" t="s">
        <v>603</v>
      </c>
      <c r="S416" s="200" t="s">
        <v>605</v>
      </c>
      <c r="T416" s="201"/>
      <c r="U416" s="5"/>
      <c r="V416" s="52"/>
      <c r="W416" s="56"/>
      <c r="X416" s="15"/>
      <c r="Y416" s="52"/>
      <c r="Z416" s="39"/>
      <c r="AA416" s="39"/>
      <c r="AB416" s="55"/>
      <c r="AC416" s="17"/>
      <c r="AD416" s="15"/>
      <c r="AE416" s="65"/>
      <c r="AF416" s="125"/>
      <c r="AG416" s="39"/>
      <c r="AH416" s="52"/>
      <c r="AJ416" s="17"/>
      <c r="AK416" s="17"/>
      <c r="AL416" s="17"/>
      <c r="AM416" s="17"/>
      <c r="AO416" s="31"/>
    </row>
    <row r="417" spans="2:41" s="3" customFormat="1" ht="2.4500000000000002" customHeight="1" x14ac:dyDescent="0.2">
      <c r="P417" s="75"/>
      <c r="Q417" s="90"/>
      <c r="R417" s="6"/>
      <c r="S417" s="39"/>
      <c r="T417" s="6"/>
      <c r="U417" s="5"/>
      <c r="V417" s="52"/>
      <c r="W417" s="56"/>
      <c r="X417" s="15"/>
      <c r="Y417" s="52"/>
      <c r="Z417" s="39"/>
      <c r="AA417" s="39"/>
      <c r="AB417" s="55"/>
      <c r="AC417" s="17"/>
      <c r="AD417" s="15"/>
      <c r="AE417" s="65"/>
      <c r="AF417" s="125"/>
      <c r="AG417" s="39"/>
      <c r="AH417" s="52"/>
      <c r="AJ417" s="17"/>
      <c r="AK417" s="17"/>
      <c r="AL417" s="17"/>
      <c r="AM417" s="17"/>
      <c r="AO417" s="31" t="s">
        <v>153</v>
      </c>
    </row>
    <row r="418" spans="2:41" s="3" customFormat="1" ht="9.9499999999999993" customHeight="1" x14ac:dyDescent="0.2">
      <c r="C418" s="35"/>
      <c r="D418" s="40" t="s">
        <v>91</v>
      </c>
      <c r="E418" s="142" t="s">
        <v>36</v>
      </c>
      <c r="F418" s="142" t="s">
        <v>37</v>
      </c>
      <c r="G418" s="142"/>
      <c r="H418" s="142"/>
      <c r="I418" s="142"/>
      <c r="J418" s="142" t="s">
        <v>557</v>
      </c>
      <c r="K418" s="142"/>
      <c r="L418" s="142" t="s">
        <v>891</v>
      </c>
      <c r="N418" s="142"/>
      <c r="O418" s="142"/>
      <c r="P418" s="142"/>
      <c r="Q418" s="30"/>
      <c r="R418" s="30"/>
      <c r="S418" s="39"/>
      <c r="T418" s="30"/>
      <c r="U418" s="5"/>
      <c r="V418" s="52"/>
      <c r="W418" s="70"/>
      <c r="X418" s="70"/>
      <c r="Y418" s="52"/>
      <c r="Z418" s="39"/>
      <c r="AA418" s="39"/>
      <c r="AB418" s="55"/>
      <c r="AC418" s="17"/>
      <c r="AD418" s="15"/>
      <c r="AE418" s="65"/>
      <c r="AF418" s="125"/>
      <c r="AG418" s="17"/>
      <c r="AH418" s="52"/>
      <c r="AJ418" s="17"/>
      <c r="AK418" s="17"/>
      <c r="AL418" s="17"/>
      <c r="AM418" s="17"/>
      <c r="AO418" s="31"/>
    </row>
    <row r="419" spans="2:41" s="3" customFormat="1" ht="9.9499999999999993" customHeight="1" x14ac:dyDescent="0.2">
      <c r="C419" s="35"/>
      <c r="D419" s="40"/>
      <c r="E419" s="142" t="s">
        <v>35</v>
      </c>
      <c r="F419" s="142" t="s">
        <v>556</v>
      </c>
      <c r="G419" s="142"/>
      <c r="H419" s="142"/>
      <c r="I419" s="142"/>
      <c r="J419" s="142" t="s">
        <v>889</v>
      </c>
      <c r="K419" s="142"/>
      <c r="L419" s="142" t="s">
        <v>890</v>
      </c>
      <c r="N419" s="142"/>
      <c r="O419" s="142"/>
      <c r="P419" s="30"/>
      <c r="Q419" s="30"/>
      <c r="R419" s="30"/>
      <c r="S419" s="39"/>
      <c r="T419" s="30"/>
      <c r="U419" s="5"/>
      <c r="V419" s="52"/>
      <c r="W419" s="70"/>
      <c r="X419" s="70"/>
      <c r="Y419" s="52"/>
      <c r="Z419" s="39"/>
      <c r="AA419" s="39"/>
      <c r="AB419" s="55"/>
      <c r="AC419" s="17"/>
      <c r="AD419" s="15"/>
      <c r="AE419" s="65"/>
      <c r="AF419" s="125"/>
      <c r="AG419" s="17"/>
      <c r="AH419" s="52"/>
      <c r="AJ419" s="17"/>
      <c r="AK419" s="17"/>
      <c r="AL419" s="17"/>
      <c r="AM419" s="17"/>
      <c r="AO419" s="31"/>
    </row>
    <row r="420" spans="2:41" s="3" customFormat="1" ht="1.5" customHeight="1" x14ac:dyDescent="0.2">
      <c r="P420" s="75"/>
      <c r="Q420" s="90"/>
      <c r="R420" s="6"/>
      <c r="S420" s="39"/>
      <c r="T420" s="6"/>
      <c r="U420" s="5"/>
      <c r="V420" s="52"/>
      <c r="W420" s="56"/>
      <c r="X420" s="15"/>
      <c r="Y420" s="52"/>
      <c r="Z420" s="39"/>
      <c r="AA420" s="39"/>
      <c r="AB420" s="55"/>
      <c r="AC420" s="17"/>
      <c r="AD420" s="15"/>
      <c r="AE420" s="65"/>
      <c r="AF420" s="125"/>
      <c r="AG420" s="39"/>
      <c r="AH420" s="52"/>
      <c r="AJ420" s="17"/>
      <c r="AK420" s="17"/>
      <c r="AL420" s="17"/>
      <c r="AM420" s="17"/>
      <c r="AO420" s="31" t="s">
        <v>153</v>
      </c>
    </row>
    <row r="421" spans="2:41" s="3" customFormat="1" ht="9.9499999999999993" customHeight="1" x14ac:dyDescent="0.2">
      <c r="B421" s="113" t="s">
        <v>89</v>
      </c>
      <c r="D421" s="40"/>
      <c r="E421" s="75" t="s">
        <v>343</v>
      </c>
      <c r="F421" s="75"/>
      <c r="G421" s="30" t="s">
        <v>185</v>
      </c>
      <c r="H421" s="30"/>
      <c r="I421" s="30"/>
      <c r="J421" s="30"/>
      <c r="K421" s="30"/>
      <c r="L421" s="30"/>
      <c r="M421" s="30" t="s">
        <v>14</v>
      </c>
      <c r="N421" s="30"/>
      <c r="P421" s="75" t="s">
        <v>127</v>
      </c>
      <c r="Q421" s="90"/>
      <c r="R421" s="29" t="s">
        <v>145</v>
      </c>
      <c r="S421" s="39">
        <f>IF(Suggested="Yes",AA421,AG421)</f>
        <v>98.15</v>
      </c>
      <c r="T421" s="37" t="s">
        <v>140</v>
      </c>
      <c r="U421" s="5" t="str">
        <f>+Instructions!$B$3</f>
        <v>A</v>
      </c>
      <c r="V421" s="52"/>
      <c r="W421" s="56">
        <f>+Instructions!$C$22</f>
        <v>0</v>
      </c>
      <c r="X421" s="17">
        <f>ROUND($AA421*(1-W421)+0.004999,2)</f>
        <v>98.15</v>
      </c>
      <c r="Y421" s="52"/>
      <c r="Z421" s="6" t="s">
        <v>1307</v>
      </c>
      <c r="AA421" s="39">
        <v>98.15</v>
      </c>
      <c r="AB421" s="60">
        <f>+W421</f>
        <v>0</v>
      </c>
      <c r="AC421" s="17">
        <f>+X421</f>
        <v>98.15</v>
      </c>
      <c r="AD421" s="12">
        <f>(AG421-AC421)/AG421</f>
        <v>0</v>
      </c>
      <c r="AE421" s="122"/>
      <c r="AF421" s="130">
        <v>3</v>
      </c>
      <c r="AG421" s="53">
        <f>SUM(AJ421:AL421)+AE421</f>
        <v>98.15</v>
      </c>
      <c r="AH421" s="52"/>
      <c r="AJ421" s="17">
        <f>ROUND(AC421/(1-VLOOKUP(AF421,Group,2,FALSE)),2)</f>
        <v>98.15</v>
      </c>
      <c r="AK421" s="17">
        <f>IF(VLOOKUP(AF421,Group,5,FALSE)="YES",VLOOKUP(ROUND(ROUND(AJ421,1)-AJ421,2),Round,2,FALSE)+VLOOKUP(AF421,Group,6,FALSE),0)</f>
        <v>0</v>
      </c>
      <c r="AL421" s="17">
        <f>IF(VLOOKUP(AF421,Group,7,FALSE)="",0,ROUND(AJ421-0.04999,1)-AJ421+AM421)</f>
        <v>0</v>
      </c>
      <c r="AM421" s="17" t="str">
        <f>IF(VLOOKUP(AF421,Group,7,FALSE)="","",VLOOKUP(AF421,Group,7,FALSE))</f>
        <v/>
      </c>
      <c r="AO421" s="31" t="s">
        <v>153</v>
      </c>
    </row>
    <row r="422" spans="2:41" s="3" customFormat="1" ht="9.9499999999999993" customHeight="1" x14ac:dyDescent="0.2">
      <c r="B422" s="113" t="s">
        <v>89</v>
      </c>
      <c r="D422" s="40"/>
      <c r="E422" s="75" t="s">
        <v>343</v>
      </c>
      <c r="F422" s="75"/>
      <c r="G422" s="30" t="s">
        <v>78</v>
      </c>
      <c r="H422" s="30"/>
      <c r="I422" s="30"/>
      <c r="J422" s="30"/>
      <c r="K422" s="30"/>
      <c r="L422" s="30"/>
      <c r="M422" s="30" t="s">
        <v>14</v>
      </c>
      <c r="N422" s="30"/>
      <c r="P422" s="75" t="s">
        <v>127</v>
      </c>
      <c r="Q422" s="90"/>
      <c r="R422" s="29" t="s">
        <v>145</v>
      </c>
      <c r="S422" s="39">
        <f>IF(Suggested="Yes",AA422,AG422)</f>
        <v>98.15</v>
      </c>
      <c r="T422" s="37" t="s">
        <v>140</v>
      </c>
      <c r="U422" s="5" t="str">
        <f>+Instructions!$B$3</f>
        <v>A</v>
      </c>
      <c r="V422" s="52"/>
      <c r="W422" s="56">
        <f>+Instructions!$C$22</f>
        <v>0</v>
      </c>
      <c r="X422" s="17">
        <f>ROUND($AA422*(1-W422)+0.004999,2)</f>
        <v>98.15</v>
      </c>
      <c r="Y422" s="52"/>
      <c r="Z422" s="6" t="s">
        <v>1307</v>
      </c>
      <c r="AA422" s="39">
        <v>98.15</v>
      </c>
      <c r="AB422" s="60">
        <f>+W422</f>
        <v>0</v>
      </c>
      <c r="AC422" s="17">
        <f>+X422</f>
        <v>98.15</v>
      </c>
      <c r="AD422" s="12">
        <f>(AG422-AC422)/AG422</f>
        <v>0</v>
      </c>
      <c r="AE422" s="122"/>
      <c r="AF422" s="130">
        <v>3</v>
      </c>
      <c r="AG422" s="53">
        <f>SUM(AJ422:AL422)+AE422</f>
        <v>98.15</v>
      </c>
      <c r="AH422" s="52"/>
      <c r="AJ422" s="17">
        <f>ROUND(AC422/(1-VLOOKUP(AF422,Group,2,FALSE)),2)</f>
        <v>98.15</v>
      </c>
      <c r="AK422" s="17">
        <f>IF(VLOOKUP(AF422,Group,5,FALSE)="YES",VLOOKUP(ROUND(ROUND(AJ422,1)-AJ422,2),Round,2,FALSE)+VLOOKUP(AF422,Group,6,FALSE),0)</f>
        <v>0</v>
      </c>
      <c r="AL422" s="17">
        <f>IF(VLOOKUP(AF422,Group,7,FALSE)="",0,ROUND(AJ422-0.04999,1)-AJ422+AM422)</f>
        <v>0</v>
      </c>
      <c r="AM422" s="17" t="str">
        <f>IF(VLOOKUP(AF422,Group,7,FALSE)="","",VLOOKUP(AF422,Group,7,FALSE))</f>
        <v/>
      </c>
      <c r="AO422" s="31" t="s">
        <v>153</v>
      </c>
    </row>
    <row r="423" spans="2:41" s="3" customFormat="1" ht="1.5" customHeight="1" x14ac:dyDescent="0.2">
      <c r="P423" s="75"/>
      <c r="Q423" s="90"/>
      <c r="R423" s="6"/>
      <c r="S423" s="39"/>
      <c r="T423" s="6"/>
      <c r="U423" s="5"/>
      <c r="V423" s="52"/>
      <c r="W423" s="56"/>
      <c r="X423" s="15"/>
      <c r="Y423" s="52"/>
      <c r="Z423" s="39"/>
      <c r="AA423" s="39"/>
      <c r="AB423" s="55"/>
      <c r="AC423" s="17"/>
      <c r="AD423" s="15"/>
      <c r="AE423" s="65"/>
      <c r="AF423" s="125"/>
      <c r="AG423" s="39"/>
      <c r="AH423" s="52"/>
      <c r="AJ423" s="17"/>
      <c r="AK423" s="17"/>
      <c r="AL423" s="17"/>
      <c r="AM423" s="17"/>
      <c r="AO423" s="31" t="s">
        <v>153</v>
      </c>
    </row>
    <row r="424" spans="2:41" s="3" customFormat="1" ht="9.9499999999999993" customHeight="1" x14ac:dyDescent="0.2">
      <c r="B424" s="113" t="s">
        <v>89</v>
      </c>
      <c r="D424" s="40"/>
      <c r="E424" s="75" t="s">
        <v>492</v>
      </c>
      <c r="F424" s="75"/>
      <c r="G424" s="30" t="s">
        <v>493</v>
      </c>
      <c r="H424" s="30"/>
      <c r="I424" s="30"/>
      <c r="J424" s="30"/>
      <c r="K424" s="30"/>
      <c r="L424" s="30"/>
      <c r="M424" s="30" t="s">
        <v>14</v>
      </c>
      <c r="N424" s="30"/>
      <c r="P424" s="75" t="s">
        <v>225</v>
      </c>
      <c r="Q424" s="90"/>
      <c r="R424" s="29"/>
      <c r="S424" s="39">
        <f>IF(Suggested="Yes",AA424,AG424)</f>
        <v>72.5</v>
      </c>
      <c r="T424" s="37" t="s">
        <v>140</v>
      </c>
      <c r="U424" s="5" t="str">
        <f>+Instructions!$B$3</f>
        <v>A</v>
      </c>
      <c r="V424" s="52"/>
      <c r="W424" s="56">
        <f>+Instructions!$C$22</f>
        <v>0</v>
      </c>
      <c r="X424" s="17">
        <f>ROUND($AA424*(1-W424)+0.004999,2)</f>
        <v>72.5</v>
      </c>
      <c r="Y424" s="52"/>
      <c r="Z424" s="6" t="s">
        <v>1307</v>
      </c>
      <c r="AA424" s="39">
        <v>72.5</v>
      </c>
      <c r="AB424" s="60">
        <f>+W424</f>
        <v>0</v>
      </c>
      <c r="AC424" s="17">
        <f>+X424</f>
        <v>72.5</v>
      </c>
      <c r="AD424" s="12">
        <f>(AG424-AC424)/AG424</f>
        <v>0</v>
      </c>
      <c r="AE424" s="122"/>
      <c r="AF424" s="130">
        <v>3</v>
      </c>
      <c r="AG424" s="53">
        <f>SUM(AJ424:AL424)+AE424</f>
        <v>72.5</v>
      </c>
      <c r="AH424" s="52"/>
      <c r="AJ424" s="17">
        <f>ROUND(AC424/(1-VLOOKUP(AF424,Group,2,FALSE)),2)</f>
        <v>72.5</v>
      </c>
      <c r="AK424" s="17">
        <f>IF(VLOOKUP(AF424,Group,5,FALSE)="YES",VLOOKUP(ROUND(ROUND(AJ424,1)-AJ424,2),Round,2,FALSE)+VLOOKUP(AF424,Group,6,FALSE),0)</f>
        <v>0</v>
      </c>
      <c r="AL424" s="17">
        <f>IF(VLOOKUP(AF424,Group,7,FALSE)="",0,ROUND(AJ424-0.04999,1)-AJ424+AM424)</f>
        <v>0</v>
      </c>
      <c r="AM424" s="17" t="str">
        <f>IF(VLOOKUP(AF424,Group,7,FALSE)="","",VLOOKUP(AF424,Group,7,FALSE))</f>
        <v/>
      </c>
      <c r="AO424" s="31" t="s">
        <v>153</v>
      </c>
    </row>
    <row r="425" spans="2:41" s="3" customFormat="1" ht="9.9499999999999993" customHeight="1" x14ac:dyDescent="0.2">
      <c r="B425" s="113" t="s">
        <v>89</v>
      </c>
      <c r="D425" s="40"/>
      <c r="E425" s="75" t="s">
        <v>492</v>
      </c>
      <c r="F425" s="75"/>
      <c r="G425" s="30" t="s">
        <v>886</v>
      </c>
      <c r="H425" s="30"/>
      <c r="I425" s="30"/>
      <c r="J425" s="30"/>
      <c r="K425" s="30"/>
      <c r="L425" s="30"/>
      <c r="M425" s="30" t="s">
        <v>14</v>
      </c>
      <c r="N425" s="30"/>
      <c r="P425" s="75" t="s">
        <v>225</v>
      </c>
      <c r="Q425" s="90"/>
      <c r="R425" s="29" t="s">
        <v>145</v>
      </c>
      <c r="S425" s="39">
        <f>IF(Suggested="Yes",AA425,AG425)</f>
        <v>98.25</v>
      </c>
      <c r="T425" s="37" t="s">
        <v>140</v>
      </c>
      <c r="U425" s="5" t="str">
        <f>+Instructions!$B$3</f>
        <v>A</v>
      </c>
      <c r="V425" s="52"/>
      <c r="W425" s="56">
        <f>+Instructions!$C$22</f>
        <v>0</v>
      </c>
      <c r="X425" s="17">
        <f>ROUND($AA425*(1-W425)+0.004999,2)</f>
        <v>98.25</v>
      </c>
      <c r="Y425" s="52"/>
      <c r="Z425" s="6" t="s">
        <v>1307</v>
      </c>
      <c r="AA425" s="39">
        <v>98.25</v>
      </c>
      <c r="AB425" s="60">
        <f>+W425</f>
        <v>0</v>
      </c>
      <c r="AC425" s="17">
        <f>+X425</f>
        <v>98.25</v>
      </c>
      <c r="AD425" s="12">
        <f>(AG425-AC425)/AG425</f>
        <v>0</v>
      </c>
      <c r="AE425" s="122"/>
      <c r="AF425" s="130">
        <v>3</v>
      </c>
      <c r="AG425" s="53">
        <f>SUM(AJ425:AL425)+AE425</f>
        <v>98.25</v>
      </c>
      <c r="AH425" s="52"/>
      <c r="AJ425" s="17">
        <f>ROUND(AC425/(1-VLOOKUP(AF425,Group,2,FALSE)),2)</f>
        <v>98.25</v>
      </c>
      <c r="AK425" s="17">
        <f>IF(VLOOKUP(AF425,Group,5,FALSE)="YES",VLOOKUP(ROUND(ROUND(AJ425,1)-AJ425,2),Round,2,FALSE)+VLOOKUP(AF425,Group,6,FALSE),0)</f>
        <v>0</v>
      </c>
      <c r="AL425" s="17">
        <f>IF(VLOOKUP(AF425,Group,7,FALSE)="",0,ROUND(AJ425-0.04999,1)-AJ425+AM425)</f>
        <v>0</v>
      </c>
      <c r="AM425" s="17" t="str">
        <f>IF(VLOOKUP(AF425,Group,7,FALSE)="","",VLOOKUP(AF425,Group,7,FALSE))</f>
        <v/>
      </c>
      <c r="AO425" s="31" t="s">
        <v>153</v>
      </c>
    </row>
    <row r="426" spans="2:41" s="3" customFormat="1" ht="1.5" customHeight="1" x14ac:dyDescent="0.2">
      <c r="P426" s="75"/>
      <c r="Q426" s="90"/>
      <c r="R426" s="6"/>
      <c r="S426" s="39"/>
      <c r="T426" s="6"/>
      <c r="U426" s="5"/>
      <c r="V426" s="52"/>
      <c r="W426" s="56"/>
      <c r="X426" s="15"/>
      <c r="Y426" s="52"/>
      <c r="Z426" s="39"/>
      <c r="AA426" s="39"/>
      <c r="AB426" s="55"/>
      <c r="AC426" s="17"/>
      <c r="AD426" s="15"/>
      <c r="AE426" s="65"/>
      <c r="AF426" s="125"/>
      <c r="AG426" s="39"/>
      <c r="AH426" s="52"/>
      <c r="AJ426" s="17"/>
      <c r="AK426" s="17"/>
      <c r="AL426" s="17"/>
      <c r="AM426" s="17"/>
      <c r="AO426" s="31" t="s">
        <v>153</v>
      </c>
    </row>
    <row r="427" spans="2:41" s="3" customFormat="1" ht="9.9499999999999993" customHeight="1" x14ac:dyDescent="0.2">
      <c r="B427" s="113" t="s">
        <v>89</v>
      </c>
      <c r="D427" s="40"/>
      <c r="E427" s="75" t="s">
        <v>348</v>
      </c>
      <c r="F427" s="75"/>
      <c r="G427" s="30" t="s">
        <v>0</v>
      </c>
      <c r="H427" s="30"/>
      <c r="I427" s="30"/>
      <c r="J427" s="30"/>
      <c r="K427" s="30"/>
      <c r="L427" s="30"/>
      <c r="M427" s="30" t="s">
        <v>14</v>
      </c>
      <c r="N427" s="30"/>
      <c r="P427" s="75" t="s">
        <v>50</v>
      </c>
      <c r="Q427" s="90"/>
      <c r="R427" s="29"/>
      <c r="S427" s="39">
        <f>IF(Suggested="Yes",AA427,AG427)</f>
        <v>83</v>
      </c>
      <c r="T427" s="37" t="s">
        <v>140</v>
      </c>
      <c r="U427" s="5" t="str">
        <f>+Instructions!$B$3</f>
        <v>A</v>
      </c>
      <c r="V427" s="52"/>
      <c r="W427" s="56">
        <f>+Instructions!$C$22</f>
        <v>0</v>
      </c>
      <c r="X427" s="17">
        <f>ROUND($AA427*(1-W427)+0.004999,2)</f>
        <v>83</v>
      </c>
      <c r="Y427" s="52"/>
      <c r="Z427" s="6" t="s">
        <v>1307</v>
      </c>
      <c r="AA427" s="39">
        <v>83</v>
      </c>
      <c r="AB427" s="60">
        <f>+W427</f>
        <v>0</v>
      </c>
      <c r="AC427" s="17">
        <f>+X427</f>
        <v>83</v>
      </c>
      <c r="AD427" s="12">
        <f>(AG427-AC427)/AG427</f>
        <v>0</v>
      </c>
      <c r="AE427" s="122"/>
      <c r="AF427" s="130">
        <v>3</v>
      </c>
      <c r="AG427" s="53">
        <f>SUM(AJ427:AL427)+AE427</f>
        <v>83</v>
      </c>
      <c r="AH427" s="52"/>
      <c r="AJ427" s="17">
        <f>ROUND(AC427/(1-VLOOKUP(AF427,Group,2,FALSE)),2)</f>
        <v>83</v>
      </c>
      <c r="AK427" s="17">
        <f>IF(VLOOKUP(AF427,Group,5,FALSE)="YES",VLOOKUP(ROUND(ROUND(AJ427,1)-AJ427,2),Round,2,FALSE)+VLOOKUP(AF427,Group,6,FALSE),0)</f>
        <v>0</v>
      </c>
      <c r="AL427" s="17">
        <f>IF(VLOOKUP(AF427,Group,7,FALSE)="",0,ROUND(AJ427-0.04999,1)-AJ427+AM427)</f>
        <v>0</v>
      </c>
      <c r="AM427" s="17" t="str">
        <f>IF(VLOOKUP(AF427,Group,7,FALSE)="","",VLOOKUP(AF427,Group,7,FALSE))</f>
        <v/>
      </c>
      <c r="AO427" s="31" t="s">
        <v>153</v>
      </c>
    </row>
    <row r="428" spans="2:41" s="3" customFormat="1" ht="9.9499999999999993" customHeight="1" x14ac:dyDescent="0.2">
      <c r="B428" s="113" t="s">
        <v>89</v>
      </c>
      <c r="D428" s="40"/>
      <c r="E428" s="75" t="s">
        <v>348</v>
      </c>
      <c r="F428" s="75"/>
      <c r="G428" s="30" t="s">
        <v>1</v>
      </c>
      <c r="H428" s="30"/>
      <c r="I428" s="30"/>
      <c r="J428" s="30"/>
      <c r="K428" s="30"/>
      <c r="L428" s="30"/>
      <c r="M428" s="30" t="s">
        <v>14</v>
      </c>
      <c r="N428" s="30"/>
      <c r="P428" s="75" t="s">
        <v>50</v>
      </c>
      <c r="Q428" s="90"/>
      <c r="R428" s="29" t="s">
        <v>145</v>
      </c>
      <c r="S428" s="39">
        <f>IF(Suggested="Yes",AA428,AG428)</f>
        <v>109.15</v>
      </c>
      <c r="T428" s="37" t="s">
        <v>140</v>
      </c>
      <c r="U428" s="5" t="str">
        <f>+Instructions!$B$3</f>
        <v>A</v>
      </c>
      <c r="V428" s="52"/>
      <c r="W428" s="56">
        <f>+Instructions!$C$22</f>
        <v>0</v>
      </c>
      <c r="X428" s="17">
        <f>ROUND($AA428*(1-W428)+0.004999,2)</f>
        <v>109.15</v>
      </c>
      <c r="Y428" s="52"/>
      <c r="Z428" s="6" t="s">
        <v>1307</v>
      </c>
      <c r="AA428" s="39">
        <v>109.15</v>
      </c>
      <c r="AB428" s="60">
        <f>+W428</f>
        <v>0</v>
      </c>
      <c r="AC428" s="17">
        <f>+X428</f>
        <v>109.15</v>
      </c>
      <c r="AD428" s="12">
        <f>(AG428-AC428)/AG428</f>
        <v>0</v>
      </c>
      <c r="AE428" s="122"/>
      <c r="AF428" s="130">
        <v>3</v>
      </c>
      <c r="AG428" s="53">
        <f>SUM(AJ428:AL428)+AE428</f>
        <v>109.15</v>
      </c>
      <c r="AH428" s="52"/>
      <c r="AJ428" s="17">
        <f>ROUND(AC428/(1-VLOOKUP(AF428,Group,2,FALSE)),2)</f>
        <v>109.15</v>
      </c>
      <c r="AK428" s="17">
        <f>IF(VLOOKUP(AF428,Group,5,FALSE)="YES",VLOOKUP(ROUND(ROUND(AJ428,1)-AJ428,2),Round,2,FALSE)+VLOOKUP(AF428,Group,6,FALSE),0)</f>
        <v>0</v>
      </c>
      <c r="AL428" s="17">
        <f>IF(VLOOKUP(AF428,Group,7,FALSE)="",0,ROUND(AJ428-0.04999,1)-AJ428+AM428)</f>
        <v>0</v>
      </c>
      <c r="AM428" s="17" t="str">
        <f>IF(VLOOKUP(AF428,Group,7,FALSE)="","",VLOOKUP(AF428,Group,7,FALSE))</f>
        <v/>
      </c>
      <c r="AO428" s="31" t="s">
        <v>153</v>
      </c>
    </row>
    <row r="429" spans="2:41" s="3" customFormat="1" ht="1.5" customHeight="1" x14ac:dyDescent="0.2">
      <c r="P429" s="75"/>
      <c r="Q429" s="90"/>
      <c r="R429" s="6"/>
      <c r="S429" s="39"/>
      <c r="T429" s="6"/>
      <c r="U429" s="5"/>
      <c r="V429" s="52"/>
      <c r="W429" s="56"/>
      <c r="X429" s="15"/>
      <c r="Y429" s="52"/>
      <c r="Z429" s="39"/>
      <c r="AA429" s="39"/>
      <c r="AB429" s="55"/>
      <c r="AC429" s="17"/>
      <c r="AD429" s="15"/>
      <c r="AE429" s="65"/>
      <c r="AF429" s="125"/>
      <c r="AG429" s="39"/>
      <c r="AH429" s="52"/>
      <c r="AJ429" s="17"/>
      <c r="AK429" s="17"/>
      <c r="AL429" s="17"/>
      <c r="AM429" s="17"/>
      <c r="AO429" s="31" t="s">
        <v>153</v>
      </c>
    </row>
    <row r="430" spans="2:41" s="3" customFormat="1" ht="9.9499999999999993" customHeight="1" x14ac:dyDescent="0.2">
      <c r="B430" s="113" t="s">
        <v>89</v>
      </c>
      <c r="D430" s="40"/>
      <c r="E430" s="75" t="s">
        <v>349</v>
      </c>
      <c r="F430" s="75"/>
      <c r="G430" s="30" t="s">
        <v>203</v>
      </c>
      <c r="H430" s="30"/>
      <c r="I430" s="30"/>
      <c r="J430" s="30"/>
      <c r="L430" s="30"/>
      <c r="M430" s="30" t="s">
        <v>14</v>
      </c>
      <c r="N430" s="30"/>
      <c r="P430" s="75" t="s">
        <v>350</v>
      </c>
      <c r="Q430" s="90"/>
      <c r="R430" s="29"/>
      <c r="S430" s="39">
        <f>IF(Suggested="Yes",AA430,AG430)</f>
        <v>84.25</v>
      </c>
      <c r="T430" s="37" t="s">
        <v>140</v>
      </c>
      <c r="U430" s="5" t="str">
        <f>+Instructions!$B$3</f>
        <v>A</v>
      </c>
      <c r="V430" s="52"/>
      <c r="W430" s="56">
        <f>+Instructions!$C$22</f>
        <v>0</v>
      </c>
      <c r="X430" s="17">
        <f>ROUND($AA430*(1-W430)+0.004999,2)</f>
        <v>84.25</v>
      </c>
      <c r="Y430" s="52"/>
      <c r="Z430" s="6" t="s">
        <v>1307</v>
      </c>
      <c r="AA430" s="39">
        <v>84.25</v>
      </c>
      <c r="AB430" s="60">
        <f>+W430</f>
        <v>0</v>
      </c>
      <c r="AC430" s="17">
        <f>+X430</f>
        <v>84.25</v>
      </c>
      <c r="AD430" s="12">
        <f>(AG430-AC430)/AG430</f>
        <v>0</v>
      </c>
      <c r="AE430" s="122"/>
      <c r="AF430" s="130">
        <v>3</v>
      </c>
      <c r="AG430" s="53">
        <f>SUM(AJ430:AL430)+AE430</f>
        <v>84.25</v>
      </c>
      <c r="AH430" s="52"/>
      <c r="AJ430" s="17">
        <f>ROUND(AC430/(1-VLOOKUP(AF430,Group,2,FALSE)),2)</f>
        <v>84.25</v>
      </c>
      <c r="AK430" s="17">
        <f>IF(VLOOKUP(AF430,Group,5,FALSE)="YES",VLOOKUP(ROUND(ROUND(AJ430,1)-AJ430,2),Round,2,FALSE)+VLOOKUP(AF430,Group,6,FALSE),0)</f>
        <v>0</v>
      </c>
      <c r="AL430" s="17">
        <f>IF(VLOOKUP(AF430,Group,7,FALSE)="",0,ROUND(AJ430-0.04999,1)-AJ430+AM430)</f>
        <v>0</v>
      </c>
      <c r="AM430" s="17" t="str">
        <f>IF(VLOOKUP(AF430,Group,7,FALSE)="","",VLOOKUP(AF430,Group,7,FALSE))</f>
        <v/>
      </c>
      <c r="AO430" s="31" t="s">
        <v>153</v>
      </c>
    </row>
    <row r="431" spans="2:41" s="3" customFormat="1" ht="9.9499999999999993" customHeight="1" x14ac:dyDescent="0.2">
      <c r="B431" s="113" t="s">
        <v>89</v>
      </c>
      <c r="D431" s="40"/>
      <c r="E431" s="75" t="s">
        <v>349</v>
      </c>
      <c r="F431" s="75"/>
      <c r="G431" s="30" t="s">
        <v>204</v>
      </c>
      <c r="H431" s="30"/>
      <c r="I431" s="30"/>
      <c r="J431" s="30"/>
      <c r="L431" s="30"/>
      <c r="M431" s="30" t="s">
        <v>14</v>
      </c>
      <c r="N431" s="30"/>
      <c r="P431" s="75" t="s">
        <v>350</v>
      </c>
      <c r="Q431" s="90"/>
      <c r="R431" s="29" t="s">
        <v>145</v>
      </c>
      <c r="S431" s="39">
        <f>IF(Suggested="Yes",AA431,AG431)</f>
        <v>110.7</v>
      </c>
      <c r="T431" s="37" t="s">
        <v>140</v>
      </c>
      <c r="U431" s="5" t="str">
        <f>+Instructions!$B$3</f>
        <v>A</v>
      </c>
      <c r="V431" s="52"/>
      <c r="W431" s="56">
        <f>+Instructions!$C$22</f>
        <v>0</v>
      </c>
      <c r="X431" s="17">
        <f>ROUND($AA431*(1-W431)+0.004999,2)</f>
        <v>110.7</v>
      </c>
      <c r="Y431" s="52"/>
      <c r="Z431" s="6" t="s">
        <v>1307</v>
      </c>
      <c r="AA431" s="39">
        <v>110.7</v>
      </c>
      <c r="AB431" s="60">
        <f>+W431</f>
        <v>0</v>
      </c>
      <c r="AC431" s="17">
        <f>+X431</f>
        <v>110.7</v>
      </c>
      <c r="AD431" s="12">
        <f>(AG431-AC431)/AG431</f>
        <v>0</v>
      </c>
      <c r="AE431" s="122"/>
      <c r="AF431" s="130">
        <v>3</v>
      </c>
      <c r="AG431" s="53">
        <f>SUM(AJ431:AL431)+AE431</f>
        <v>110.7</v>
      </c>
      <c r="AH431" s="52"/>
      <c r="AJ431" s="17">
        <f>ROUND(AC431/(1-VLOOKUP(AF431,Group,2,FALSE)),2)</f>
        <v>110.7</v>
      </c>
      <c r="AK431" s="17">
        <f>IF(VLOOKUP(AF431,Group,5,FALSE)="YES",VLOOKUP(ROUND(ROUND(AJ431,1)-AJ431,2),Round,2,FALSE)+VLOOKUP(AF431,Group,6,FALSE),0)</f>
        <v>0</v>
      </c>
      <c r="AL431" s="17">
        <f>IF(VLOOKUP(AF431,Group,7,FALSE)="",0,ROUND(AJ431-0.04999,1)-AJ431+AM431)</f>
        <v>0</v>
      </c>
      <c r="AM431" s="17" t="str">
        <f>IF(VLOOKUP(AF431,Group,7,FALSE)="","",VLOOKUP(AF431,Group,7,FALSE))</f>
        <v/>
      </c>
      <c r="AO431" s="31" t="s">
        <v>153</v>
      </c>
    </row>
    <row r="432" spans="2:41" s="3" customFormat="1" ht="1.5" customHeight="1" x14ac:dyDescent="0.2">
      <c r="P432" s="75"/>
      <c r="Q432" s="90"/>
      <c r="R432" s="6"/>
      <c r="S432" s="39"/>
      <c r="T432" s="6"/>
      <c r="U432" s="5"/>
      <c r="V432" s="52"/>
      <c r="W432" s="56"/>
      <c r="X432" s="15"/>
      <c r="Y432" s="52"/>
      <c r="Z432" s="39"/>
      <c r="AA432" s="39"/>
      <c r="AB432" s="55"/>
      <c r="AC432" s="17"/>
      <c r="AD432" s="15"/>
      <c r="AE432" s="65"/>
      <c r="AF432" s="125"/>
      <c r="AG432" s="39"/>
      <c r="AH432" s="52"/>
      <c r="AJ432" s="17"/>
      <c r="AK432" s="17"/>
      <c r="AL432" s="17"/>
      <c r="AM432" s="17"/>
      <c r="AO432" s="31" t="s">
        <v>153</v>
      </c>
    </row>
    <row r="433" spans="2:41" s="3" customFormat="1" ht="9.9499999999999993" customHeight="1" x14ac:dyDescent="0.2">
      <c r="B433" s="113" t="s">
        <v>89</v>
      </c>
      <c r="D433" s="40"/>
      <c r="E433" s="75" t="s">
        <v>544</v>
      </c>
      <c r="F433" s="75"/>
      <c r="G433" s="30" t="s">
        <v>542</v>
      </c>
      <c r="H433" s="30"/>
      <c r="I433" s="30"/>
      <c r="J433" s="30"/>
      <c r="K433" s="30"/>
      <c r="L433" s="30"/>
      <c r="M433" s="30" t="s">
        <v>14</v>
      </c>
      <c r="N433" s="30"/>
      <c r="P433" s="75" t="s">
        <v>545</v>
      </c>
      <c r="Q433" s="90"/>
      <c r="R433" s="29" t="s">
        <v>181</v>
      </c>
      <c r="S433" s="39">
        <f>IF(Suggested="Yes",AA433,AG433)</f>
        <v>84.3</v>
      </c>
      <c r="T433" s="37" t="s">
        <v>140</v>
      </c>
      <c r="U433" s="5" t="str">
        <f>+Instructions!$B$3</f>
        <v>A</v>
      </c>
      <c r="V433" s="52"/>
      <c r="W433" s="56">
        <f>+Instructions!$C$22</f>
        <v>0</v>
      </c>
      <c r="X433" s="17">
        <f>ROUND($AA433*(1-W433)+0.004999,2)</f>
        <v>84.3</v>
      </c>
      <c r="Y433" s="52"/>
      <c r="Z433" s="6" t="s">
        <v>1307</v>
      </c>
      <c r="AA433" s="39">
        <v>84.3</v>
      </c>
      <c r="AB433" s="60">
        <f>+W433</f>
        <v>0</v>
      </c>
      <c r="AC433" s="17">
        <f>+X433</f>
        <v>84.3</v>
      </c>
      <c r="AD433" s="12">
        <f>(AG433-AC433)/AG433</f>
        <v>0</v>
      </c>
      <c r="AE433" s="122"/>
      <c r="AF433" s="130">
        <v>3</v>
      </c>
      <c r="AG433" s="53">
        <f>SUM(AJ433:AL433)+AE433</f>
        <v>84.3</v>
      </c>
      <c r="AH433" s="52"/>
      <c r="AJ433" s="17">
        <f>ROUND(AC433/(1-VLOOKUP(AF433,Group,2,FALSE)),2)</f>
        <v>84.3</v>
      </c>
      <c r="AK433" s="17">
        <f>IF(VLOOKUP(AF433,Group,5,FALSE)="YES",VLOOKUP(ROUND(ROUND(AJ433,1)-AJ433,2),Round,2,FALSE)+VLOOKUP(AF433,Group,6,FALSE),0)</f>
        <v>0</v>
      </c>
      <c r="AL433" s="17">
        <f>IF(VLOOKUP(AF433,Group,7,FALSE)="",0,ROUND(AJ433-0.04999,1)-AJ433+AM433)</f>
        <v>0</v>
      </c>
      <c r="AM433" s="17" t="str">
        <f>IF(VLOOKUP(AF433,Group,7,FALSE)="","",VLOOKUP(AF433,Group,7,FALSE))</f>
        <v/>
      </c>
      <c r="AO433" s="31" t="s">
        <v>153</v>
      </c>
    </row>
    <row r="434" spans="2:41" s="3" customFormat="1" ht="9.9499999999999993" customHeight="1" x14ac:dyDescent="0.2">
      <c r="B434" s="113" t="s">
        <v>89</v>
      </c>
      <c r="D434" s="40"/>
      <c r="E434" s="75" t="s">
        <v>544</v>
      </c>
      <c r="F434" s="75"/>
      <c r="G434" s="30" t="s">
        <v>543</v>
      </c>
      <c r="H434" s="30"/>
      <c r="I434" s="30"/>
      <c r="J434" s="30"/>
      <c r="K434" s="30"/>
      <c r="L434" s="30"/>
      <c r="M434" s="30" t="s">
        <v>14</v>
      </c>
      <c r="N434" s="30"/>
      <c r="P434" s="75" t="s">
        <v>545</v>
      </c>
      <c r="Q434" s="90"/>
      <c r="R434" s="29" t="s">
        <v>145</v>
      </c>
      <c r="S434" s="39">
        <f>IF(Suggested="Yes",AA434,AG434)</f>
        <v>110.9</v>
      </c>
      <c r="T434" s="37" t="s">
        <v>140</v>
      </c>
      <c r="U434" s="5" t="str">
        <f>+Instructions!$B$3</f>
        <v>A</v>
      </c>
      <c r="V434" s="52"/>
      <c r="W434" s="56">
        <f>+Instructions!$C$22</f>
        <v>0</v>
      </c>
      <c r="X434" s="17">
        <f>ROUND($AA434*(1-W434)+0.004999,2)</f>
        <v>110.9</v>
      </c>
      <c r="Y434" s="52"/>
      <c r="Z434" s="6" t="s">
        <v>1307</v>
      </c>
      <c r="AA434" s="39">
        <v>110.9</v>
      </c>
      <c r="AB434" s="60">
        <f>+W434</f>
        <v>0</v>
      </c>
      <c r="AC434" s="17">
        <f>+X434</f>
        <v>110.9</v>
      </c>
      <c r="AD434" s="12">
        <f>(AG434-AC434)/AG434</f>
        <v>0</v>
      </c>
      <c r="AE434" s="122"/>
      <c r="AF434" s="130">
        <v>3</v>
      </c>
      <c r="AG434" s="53">
        <f>SUM(AJ434:AL434)+AE434</f>
        <v>110.9</v>
      </c>
      <c r="AH434" s="52"/>
      <c r="AJ434" s="17">
        <f>ROUND(AC434/(1-VLOOKUP(AF434,Group,2,FALSE)),2)</f>
        <v>110.9</v>
      </c>
      <c r="AK434" s="17">
        <f>IF(VLOOKUP(AF434,Group,5,FALSE)="YES",VLOOKUP(ROUND(ROUND(AJ434,1)-AJ434,2),Round,2,FALSE)+VLOOKUP(AF434,Group,6,FALSE),0)</f>
        <v>0</v>
      </c>
      <c r="AL434" s="17">
        <f>IF(VLOOKUP(AF434,Group,7,FALSE)="",0,ROUND(AJ434-0.04999,1)-AJ434+AM434)</f>
        <v>0</v>
      </c>
      <c r="AM434" s="17" t="str">
        <f>IF(VLOOKUP(AF434,Group,7,FALSE)="","",VLOOKUP(AF434,Group,7,FALSE))</f>
        <v/>
      </c>
      <c r="AO434" s="31" t="s">
        <v>153</v>
      </c>
    </row>
    <row r="435" spans="2:41" s="3" customFormat="1" ht="1.5" customHeight="1" x14ac:dyDescent="0.2">
      <c r="P435" s="75"/>
      <c r="Q435" s="90"/>
      <c r="R435" s="6"/>
      <c r="S435" s="39"/>
      <c r="T435" s="6"/>
      <c r="U435" s="5"/>
      <c r="V435" s="52"/>
      <c r="W435" s="56"/>
      <c r="X435" s="15"/>
      <c r="Y435" s="52"/>
      <c r="Z435" s="39"/>
      <c r="AA435" s="39"/>
      <c r="AB435" s="55"/>
      <c r="AC435" s="17"/>
      <c r="AD435" s="15"/>
      <c r="AE435" s="65"/>
      <c r="AF435" s="125"/>
      <c r="AG435" s="39"/>
      <c r="AH435" s="52"/>
      <c r="AJ435" s="17"/>
      <c r="AK435" s="17"/>
      <c r="AL435" s="17"/>
      <c r="AM435" s="17"/>
      <c r="AO435" s="31" t="s">
        <v>153</v>
      </c>
    </row>
    <row r="436" spans="2:41" s="3" customFormat="1" ht="9.9499999999999993" customHeight="1" x14ac:dyDescent="0.2">
      <c r="B436" s="113" t="s">
        <v>89</v>
      </c>
      <c r="D436" s="40"/>
      <c r="E436" s="75" t="s">
        <v>1060</v>
      </c>
      <c r="F436" s="75"/>
      <c r="G436" s="30" t="s">
        <v>455</v>
      </c>
      <c r="H436" s="30"/>
      <c r="I436" s="30"/>
      <c r="J436" s="30"/>
      <c r="K436" s="30"/>
      <c r="L436" s="30"/>
      <c r="M436" s="30" t="s">
        <v>14</v>
      </c>
      <c r="N436" s="30"/>
      <c r="P436" s="75" t="s">
        <v>224</v>
      </c>
      <c r="Q436" s="90"/>
      <c r="R436" s="29"/>
      <c r="S436" s="39">
        <f>IF(Suggested="Yes",AA436,AG436)</f>
        <v>83.15</v>
      </c>
      <c r="T436" s="37" t="s">
        <v>140</v>
      </c>
      <c r="U436" s="5" t="str">
        <f>+Instructions!$B$3</f>
        <v>A</v>
      </c>
      <c r="V436" s="52"/>
      <c r="W436" s="56">
        <f>+Instructions!$C$22</f>
        <v>0</v>
      </c>
      <c r="X436" s="17">
        <f>ROUND($AA436*(1-W436)+0.004999,2)</f>
        <v>83.15</v>
      </c>
      <c r="Y436" s="52"/>
      <c r="Z436" s="6" t="s">
        <v>1307</v>
      </c>
      <c r="AA436" s="39">
        <v>83.15</v>
      </c>
      <c r="AB436" s="60">
        <f>+W436</f>
        <v>0</v>
      </c>
      <c r="AC436" s="17">
        <f>+X436</f>
        <v>83.15</v>
      </c>
      <c r="AD436" s="12">
        <f>(AG436-AC436)/AG436</f>
        <v>0</v>
      </c>
      <c r="AE436" s="122"/>
      <c r="AF436" s="130">
        <v>3</v>
      </c>
      <c r="AG436" s="53">
        <f>SUM(AJ436:AL436)+AE436</f>
        <v>83.15</v>
      </c>
      <c r="AH436" s="52"/>
      <c r="AJ436" s="17">
        <f>ROUND(AC436/(1-VLOOKUP(AF436,Group,2,FALSE)),2)</f>
        <v>83.15</v>
      </c>
      <c r="AK436" s="17">
        <f>IF(VLOOKUP(AF436,Group,5,FALSE)="YES",VLOOKUP(ROUND(ROUND(AJ436,1)-AJ436,2),Round,2,FALSE)+VLOOKUP(AF436,Group,6,FALSE),0)</f>
        <v>0</v>
      </c>
      <c r="AL436" s="17">
        <f>IF(VLOOKUP(AF436,Group,7,FALSE)="",0,ROUND(AJ436-0.04999,1)-AJ436+AM436)</f>
        <v>0</v>
      </c>
      <c r="AM436" s="17" t="str">
        <f>IF(VLOOKUP(AF436,Group,7,FALSE)="","",VLOOKUP(AF436,Group,7,FALSE))</f>
        <v/>
      </c>
      <c r="AO436" s="31" t="s">
        <v>153</v>
      </c>
    </row>
    <row r="437" spans="2:41" s="3" customFormat="1" ht="1.5" customHeight="1" x14ac:dyDescent="0.2">
      <c r="P437" s="75"/>
      <c r="Q437" s="90"/>
      <c r="R437" s="6"/>
      <c r="S437" s="39"/>
      <c r="T437" s="6"/>
      <c r="U437" s="5"/>
      <c r="V437" s="52"/>
      <c r="W437" s="56"/>
      <c r="X437" s="15"/>
      <c r="Y437" s="52"/>
      <c r="Z437" s="39"/>
      <c r="AA437" s="39"/>
      <c r="AB437" s="55"/>
      <c r="AC437" s="17"/>
      <c r="AD437" s="15"/>
      <c r="AE437" s="65"/>
      <c r="AF437" s="125"/>
      <c r="AG437" s="39"/>
      <c r="AH437" s="52"/>
      <c r="AJ437" s="17"/>
      <c r="AK437" s="17"/>
      <c r="AL437" s="17"/>
      <c r="AM437" s="17"/>
      <c r="AO437" s="31" t="s">
        <v>153</v>
      </c>
    </row>
    <row r="438" spans="2:41" s="3" customFormat="1" ht="9.75" customHeight="1" x14ac:dyDescent="0.2">
      <c r="D438" s="3" t="s">
        <v>146</v>
      </c>
      <c r="E438" s="177" t="s">
        <v>472</v>
      </c>
      <c r="P438" s="75"/>
      <c r="Q438" s="90"/>
      <c r="R438" s="6"/>
      <c r="S438" s="39"/>
      <c r="T438" s="6"/>
      <c r="U438" s="5"/>
      <c r="V438" s="52"/>
      <c r="W438" s="56"/>
      <c r="X438" s="15"/>
      <c r="Y438" s="52"/>
      <c r="Z438" s="39"/>
      <c r="AA438" s="39"/>
      <c r="AB438" s="55"/>
      <c r="AC438" s="17"/>
      <c r="AD438" s="15"/>
      <c r="AE438" s="65"/>
      <c r="AF438" s="125"/>
      <c r="AG438" s="39"/>
      <c r="AH438" s="52"/>
      <c r="AJ438" s="17"/>
      <c r="AK438" s="17"/>
      <c r="AL438" s="17"/>
      <c r="AM438" s="17"/>
      <c r="AO438" s="31"/>
    </row>
    <row r="439" spans="2:41" s="3" customFormat="1" ht="9.75" customHeight="1" x14ac:dyDescent="0.2">
      <c r="E439" s="177" t="s">
        <v>924</v>
      </c>
      <c r="M439" s="177"/>
      <c r="P439" s="75"/>
      <c r="Q439" s="90"/>
      <c r="R439" s="6"/>
      <c r="S439" s="39"/>
      <c r="T439" s="6"/>
      <c r="U439" s="5"/>
      <c r="V439" s="52"/>
      <c r="W439" s="56"/>
      <c r="X439" s="15"/>
      <c r="Y439" s="52"/>
      <c r="Z439" s="39"/>
      <c r="AA439" s="39"/>
      <c r="AB439" s="55"/>
      <c r="AC439" s="17"/>
      <c r="AD439" s="15"/>
      <c r="AE439" s="65"/>
      <c r="AF439" s="125"/>
      <c r="AG439" s="39"/>
      <c r="AH439" s="52"/>
      <c r="AJ439" s="17"/>
      <c r="AK439" s="17"/>
      <c r="AL439" s="17"/>
      <c r="AM439" s="17"/>
      <c r="AO439" s="31"/>
    </row>
    <row r="440" spans="2:41" s="3" customFormat="1" ht="9.75" customHeight="1" x14ac:dyDescent="0.2">
      <c r="E440" s="177" t="s">
        <v>1071</v>
      </c>
      <c r="M440" s="177"/>
      <c r="P440" s="75"/>
      <c r="Q440" s="90"/>
      <c r="R440" s="6"/>
      <c r="S440" s="39"/>
      <c r="T440" s="6"/>
      <c r="U440" s="5"/>
      <c r="V440" s="52"/>
      <c r="W440" s="56"/>
      <c r="X440" s="15"/>
      <c r="Y440" s="52"/>
      <c r="Z440" s="39"/>
      <c r="AA440" s="39"/>
      <c r="AB440" s="55"/>
      <c r="AC440" s="17"/>
      <c r="AD440" s="15"/>
      <c r="AE440" s="65"/>
      <c r="AF440" s="125"/>
      <c r="AG440" s="39"/>
      <c r="AH440" s="52"/>
      <c r="AJ440" s="17"/>
      <c r="AK440" s="17"/>
      <c r="AL440" s="17"/>
      <c r="AM440" s="17"/>
      <c r="AO440" s="31"/>
    </row>
    <row r="441" spans="2:41" s="3" customFormat="1" ht="9.75" customHeight="1" x14ac:dyDescent="0.2">
      <c r="E441" s="177" t="s">
        <v>940</v>
      </c>
      <c r="M441" s="177"/>
      <c r="P441" s="75"/>
      <c r="Q441" s="90"/>
      <c r="R441" s="6"/>
      <c r="S441" s="39"/>
      <c r="T441" s="6"/>
      <c r="U441" s="5"/>
      <c r="V441" s="52"/>
      <c r="W441" s="56"/>
      <c r="X441" s="15"/>
      <c r="Y441" s="52"/>
      <c r="Z441" s="39"/>
      <c r="AA441" s="39"/>
      <c r="AB441" s="55"/>
      <c r="AC441" s="17"/>
      <c r="AD441" s="15"/>
      <c r="AE441" s="65"/>
      <c r="AF441" s="125"/>
      <c r="AG441" s="39"/>
      <c r="AH441" s="52"/>
      <c r="AJ441" s="17"/>
      <c r="AK441" s="17"/>
      <c r="AL441" s="17"/>
      <c r="AM441" s="17"/>
      <c r="AO441" s="31"/>
    </row>
    <row r="442" spans="2:41" s="3" customFormat="1" ht="3.95" customHeight="1" x14ac:dyDescent="0.2">
      <c r="P442" s="75"/>
      <c r="Q442" s="90"/>
      <c r="R442" s="6"/>
      <c r="S442" s="39"/>
      <c r="T442" s="6"/>
      <c r="U442" s="5"/>
      <c r="V442" s="52"/>
      <c r="W442" s="56"/>
      <c r="X442" s="15"/>
      <c r="Y442" s="52"/>
      <c r="Z442" s="39"/>
      <c r="AA442" s="39"/>
      <c r="AB442" s="55"/>
      <c r="AC442" s="17"/>
      <c r="AD442" s="15"/>
      <c r="AE442" s="65"/>
      <c r="AF442" s="125"/>
      <c r="AG442" s="39"/>
      <c r="AH442" s="52"/>
      <c r="AJ442" s="17"/>
      <c r="AK442" s="17"/>
      <c r="AL442" s="17"/>
      <c r="AM442" s="17"/>
      <c r="AO442" s="31" t="s">
        <v>153</v>
      </c>
    </row>
    <row r="443" spans="2:41" s="3" customFormat="1" ht="9.9499999999999993" customHeight="1" x14ac:dyDescent="0.2">
      <c r="C443" s="74" t="s">
        <v>1245</v>
      </c>
      <c r="P443" s="75"/>
      <c r="Q443" s="90"/>
      <c r="R443" s="80" t="s">
        <v>603</v>
      </c>
      <c r="S443" s="200" t="s">
        <v>779</v>
      </c>
      <c r="T443" s="201"/>
      <c r="U443" s="5"/>
      <c r="V443" s="52"/>
      <c r="W443" s="56"/>
      <c r="X443" s="15"/>
      <c r="Y443" s="52"/>
      <c r="Z443" s="39"/>
      <c r="AA443" s="39"/>
      <c r="AB443" s="55"/>
      <c r="AC443" s="17"/>
      <c r="AD443" s="15"/>
      <c r="AE443" s="65"/>
      <c r="AF443" s="125"/>
      <c r="AG443" s="39"/>
      <c r="AH443" s="52"/>
      <c r="AJ443" s="17"/>
      <c r="AK443" s="17"/>
      <c r="AL443" s="17"/>
      <c r="AM443" s="17"/>
      <c r="AO443" s="31"/>
    </row>
    <row r="444" spans="2:41" s="3" customFormat="1" ht="2.4500000000000002" customHeight="1" x14ac:dyDescent="0.2">
      <c r="P444" s="75"/>
      <c r="Q444" s="90"/>
      <c r="R444" s="6"/>
      <c r="S444" s="39"/>
      <c r="T444" s="6"/>
      <c r="U444" s="5"/>
      <c r="V444" s="52"/>
      <c r="W444" s="56"/>
      <c r="X444" s="15"/>
      <c r="Y444" s="52"/>
      <c r="Z444" s="39"/>
      <c r="AA444" s="39"/>
      <c r="AB444" s="55"/>
      <c r="AC444" s="17"/>
      <c r="AD444" s="15"/>
      <c r="AE444" s="65"/>
      <c r="AF444" s="125"/>
      <c r="AG444" s="39"/>
      <c r="AH444" s="52"/>
      <c r="AJ444" s="17"/>
      <c r="AK444" s="17"/>
      <c r="AL444" s="17"/>
      <c r="AM444" s="17"/>
      <c r="AO444" s="31" t="s">
        <v>153</v>
      </c>
    </row>
    <row r="445" spans="2:41" s="3" customFormat="1" ht="9.9499999999999993" customHeight="1" x14ac:dyDescent="0.2">
      <c r="C445" s="35"/>
      <c r="D445" s="40" t="s">
        <v>91</v>
      </c>
      <c r="E445" s="202" t="s">
        <v>211</v>
      </c>
      <c r="F445" s="202" t="s">
        <v>470</v>
      </c>
      <c r="H445" s="142"/>
      <c r="J445" s="202" t="s">
        <v>784</v>
      </c>
      <c r="K445" s="142"/>
      <c r="L445" s="142" t="s">
        <v>786</v>
      </c>
      <c r="M445" s="202"/>
      <c r="N445" s="142"/>
      <c r="O445" s="142"/>
      <c r="P445" s="30"/>
      <c r="Q445" s="30"/>
      <c r="R445" s="30"/>
      <c r="S445" s="39"/>
      <c r="T445" s="30"/>
      <c r="U445" s="5"/>
      <c r="V445" s="52"/>
      <c r="W445" s="70"/>
      <c r="X445" s="70"/>
      <c r="Y445" s="52"/>
      <c r="Z445" s="39"/>
      <c r="AA445" s="39"/>
      <c r="AB445" s="55"/>
      <c r="AC445" s="17"/>
      <c r="AD445" s="15"/>
      <c r="AE445" s="65"/>
      <c r="AF445" s="125"/>
      <c r="AG445" s="17"/>
      <c r="AH445" s="52"/>
      <c r="AJ445" s="17"/>
      <c r="AK445" s="17"/>
      <c r="AL445" s="17"/>
      <c r="AM445" s="17"/>
      <c r="AO445" s="31"/>
    </row>
    <row r="446" spans="2:41" s="3" customFormat="1" ht="9.9499999999999993" customHeight="1" x14ac:dyDescent="0.2">
      <c r="C446" s="35"/>
      <c r="D446" s="40"/>
      <c r="E446" s="202" t="s">
        <v>612</v>
      </c>
      <c r="F446" s="202" t="s">
        <v>782</v>
      </c>
      <c r="H446" s="142"/>
      <c r="J446" s="202" t="s">
        <v>785</v>
      </c>
      <c r="K446" s="142"/>
      <c r="M446" s="202"/>
      <c r="N446" s="142"/>
      <c r="O446" s="142"/>
      <c r="P446" s="30"/>
      <c r="Q446" s="142"/>
      <c r="R446" s="30"/>
      <c r="S446" s="39"/>
      <c r="T446" s="30"/>
      <c r="U446" s="5"/>
      <c r="V446" s="52"/>
      <c r="W446" s="70"/>
      <c r="X446" s="70"/>
      <c r="Y446" s="52"/>
      <c r="Z446" s="39"/>
      <c r="AA446" s="39"/>
      <c r="AB446" s="55"/>
      <c r="AC446" s="17"/>
      <c r="AD446" s="15"/>
      <c r="AE446" s="65"/>
      <c r="AF446" s="125"/>
      <c r="AG446" s="17"/>
      <c r="AH446" s="52"/>
      <c r="AJ446" s="17"/>
      <c r="AK446" s="17"/>
      <c r="AL446" s="17"/>
      <c r="AM446" s="17"/>
      <c r="AO446" s="31"/>
    </row>
    <row r="447" spans="2:41" s="3" customFormat="1" ht="9.9499999999999993" customHeight="1" x14ac:dyDescent="0.2">
      <c r="C447" s="35"/>
      <c r="D447" s="40"/>
      <c r="E447" s="202" t="s">
        <v>781</v>
      </c>
      <c r="F447" s="202" t="s">
        <v>780</v>
      </c>
      <c r="H447" s="142"/>
      <c r="J447" s="202" t="s">
        <v>783</v>
      </c>
      <c r="K447" s="142"/>
      <c r="M447" s="202"/>
      <c r="N447" s="142"/>
      <c r="O447" s="30"/>
      <c r="P447" s="30"/>
      <c r="Q447" s="30"/>
      <c r="R447" s="30"/>
      <c r="S447" s="39"/>
      <c r="T447" s="30"/>
      <c r="U447" s="5"/>
      <c r="V447" s="52"/>
      <c r="W447" s="70"/>
      <c r="X447" s="70"/>
      <c r="Y447" s="52"/>
      <c r="Z447" s="39"/>
      <c r="AA447" s="39"/>
      <c r="AB447" s="55"/>
      <c r="AC447" s="17"/>
      <c r="AD447" s="15"/>
      <c r="AE447" s="65"/>
      <c r="AF447" s="125"/>
      <c r="AG447" s="17"/>
      <c r="AH447" s="52"/>
      <c r="AJ447" s="17"/>
      <c r="AK447" s="17"/>
      <c r="AL447" s="17"/>
      <c r="AM447" s="17"/>
      <c r="AO447" s="31"/>
    </row>
    <row r="448" spans="2:41" s="3" customFormat="1" ht="1.5" customHeight="1" x14ac:dyDescent="0.2">
      <c r="P448" s="75"/>
      <c r="Q448" s="90"/>
      <c r="R448" s="6"/>
      <c r="S448" s="39"/>
      <c r="T448" s="6"/>
      <c r="U448" s="5"/>
      <c r="V448" s="52"/>
      <c r="W448" s="56"/>
      <c r="X448" s="15"/>
      <c r="Y448" s="52"/>
      <c r="Z448" s="39"/>
      <c r="AA448" s="39"/>
      <c r="AB448" s="55"/>
      <c r="AC448" s="17"/>
      <c r="AD448" s="15"/>
      <c r="AE448" s="65"/>
      <c r="AF448" s="125"/>
      <c r="AG448" s="39"/>
      <c r="AH448" s="52"/>
      <c r="AJ448" s="17"/>
      <c r="AK448" s="17"/>
      <c r="AL448" s="17"/>
      <c r="AM448" s="17"/>
      <c r="AO448" s="31" t="s">
        <v>153</v>
      </c>
    </row>
    <row r="449" spans="2:41" s="3" customFormat="1" ht="9.9499999999999993" customHeight="1" x14ac:dyDescent="0.2">
      <c r="B449" s="113" t="s">
        <v>89</v>
      </c>
      <c r="D449" s="40"/>
      <c r="E449" s="75" t="s">
        <v>969</v>
      </c>
      <c r="F449" s="75"/>
      <c r="G449" s="30" t="s">
        <v>970</v>
      </c>
      <c r="H449" s="30"/>
      <c r="I449" s="30"/>
      <c r="J449" s="30"/>
      <c r="K449" s="30"/>
      <c r="L449" s="30"/>
      <c r="M449" s="30" t="s">
        <v>530</v>
      </c>
      <c r="N449" s="30"/>
      <c r="P449" s="75" t="s">
        <v>635</v>
      </c>
      <c r="Q449" s="90"/>
      <c r="R449" s="29"/>
      <c r="S449" s="39">
        <f>IF(Suggested="Yes",AA449,AG449)</f>
        <v>83.8</v>
      </c>
      <c r="T449" s="37" t="s">
        <v>140</v>
      </c>
      <c r="U449" s="5" t="str">
        <f>+Instructions!$B$3</f>
        <v>A</v>
      </c>
      <c r="V449" s="52"/>
      <c r="W449" s="56">
        <f>+Instructions!$C$22</f>
        <v>0</v>
      </c>
      <c r="X449" s="17">
        <f>ROUND($AA449*(1-W449)+0.004999,2)</f>
        <v>83.8</v>
      </c>
      <c r="Y449" s="52"/>
      <c r="Z449" s="6" t="s">
        <v>1307</v>
      </c>
      <c r="AA449" s="39">
        <v>83.8</v>
      </c>
      <c r="AB449" s="60">
        <f>+W449</f>
        <v>0</v>
      </c>
      <c r="AC449" s="17">
        <f>+X449</f>
        <v>83.8</v>
      </c>
      <c r="AD449" s="12">
        <f>(AG449-AC449)/AG449</f>
        <v>0</v>
      </c>
      <c r="AE449" s="122"/>
      <c r="AF449" s="130">
        <v>3</v>
      </c>
      <c r="AG449" s="53">
        <f>SUM(AJ449:AL449)+AE449</f>
        <v>83.8</v>
      </c>
      <c r="AH449" s="52"/>
      <c r="AJ449" s="17">
        <f>ROUND(AC449/(1-VLOOKUP(AF449,Group,2,FALSE)),2)</f>
        <v>83.8</v>
      </c>
      <c r="AK449" s="17">
        <f>IF(VLOOKUP(AF449,Group,5,FALSE)="YES",VLOOKUP(ROUND(ROUND(AJ449,1)-AJ449,2),Round,2,FALSE)+VLOOKUP(AF449,Group,6,FALSE),0)</f>
        <v>0</v>
      </c>
      <c r="AL449" s="17">
        <f>IF(VLOOKUP(AF449,Group,7,FALSE)="",0,ROUND(AJ449-0.04999,1)-AJ449+AM449)</f>
        <v>0</v>
      </c>
      <c r="AM449" s="17" t="str">
        <f>IF(VLOOKUP(AF449,Group,7,FALSE)="","",VLOOKUP(AF449,Group,7,FALSE))</f>
        <v/>
      </c>
      <c r="AO449" s="31" t="s">
        <v>153</v>
      </c>
    </row>
    <row r="450" spans="2:41" s="3" customFormat="1" ht="9.9499999999999993" customHeight="1" x14ac:dyDescent="0.2">
      <c r="B450" s="113" t="s">
        <v>89</v>
      </c>
      <c r="D450" s="40"/>
      <c r="E450" s="75" t="s">
        <v>969</v>
      </c>
      <c r="F450" s="75"/>
      <c r="G450" s="30" t="s">
        <v>971</v>
      </c>
      <c r="H450" s="30"/>
      <c r="I450" s="30"/>
      <c r="J450" s="30"/>
      <c r="K450" s="30"/>
      <c r="L450" s="30"/>
      <c r="M450" s="30" t="s">
        <v>530</v>
      </c>
      <c r="N450" s="30"/>
      <c r="P450" s="75" t="s">
        <v>635</v>
      </c>
      <c r="Q450" s="90"/>
      <c r="R450" s="29" t="s">
        <v>145</v>
      </c>
      <c r="S450" s="39">
        <f>IF(Suggested="Yes",AA450,AG450)</f>
        <v>109.95</v>
      </c>
      <c r="T450" s="37" t="s">
        <v>140</v>
      </c>
      <c r="U450" s="5" t="str">
        <f>+Instructions!$B$3</f>
        <v>A</v>
      </c>
      <c r="V450" s="52"/>
      <c r="W450" s="56">
        <f>+Instructions!$C$22</f>
        <v>0</v>
      </c>
      <c r="X450" s="17">
        <f>ROUND($AA450*(1-W450)+0.004999,2)</f>
        <v>109.95</v>
      </c>
      <c r="Y450" s="52"/>
      <c r="Z450" s="6" t="s">
        <v>1307</v>
      </c>
      <c r="AA450" s="39">
        <v>109.95</v>
      </c>
      <c r="AB450" s="60">
        <f>+W450</f>
        <v>0</v>
      </c>
      <c r="AC450" s="17">
        <f>+X450</f>
        <v>109.95</v>
      </c>
      <c r="AD450" s="12">
        <f>(AG450-AC450)/AG450</f>
        <v>0</v>
      </c>
      <c r="AE450" s="122"/>
      <c r="AF450" s="130">
        <v>3</v>
      </c>
      <c r="AG450" s="53">
        <f>SUM(AJ450:AL450)+AE450</f>
        <v>109.95</v>
      </c>
      <c r="AH450" s="52"/>
      <c r="AJ450" s="17">
        <f>ROUND(AC450/(1-VLOOKUP(AF450,Group,2,FALSE)),2)</f>
        <v>109.95</v>
      </c>
      <c r="AK450" s="17">
        <f>IF(VLOOKUP(AF450,Group,5,FALSE)="YES",VLOOKUP(ROUND(ROUND(AJ450,1)-AJ450,2),Round,2,FALSE)+VLOOKUP(AF450,Group,6,FALSE),0)</f>
        <v>0</v>
      </c>
      <c r="AL450" s="17">
        <f>IF(VLOOKUP(AF450,Group,7,FALSE)="",0,ROUND(AJ450-0.04999,1)-AJ450+AM450)</f>
        <v>0</v>
      </c>
      <c r="AM450" s="17" t="str">
        <f>IF(VLOOKUP(AF450,Group,7,FALSE)="","",VLOOKUP(AF450,Group,7,FALSE))</f>
        <v/>
      </c>
      <c r="AO450" s="31" t="s">
        <v>153</v>
      </c>
    </row>
    <row r="451" spans="2:41" s="3" customFormat="1" ht="1.5" customHeight="1" x14ac:dyDescent="0.2">
      <c r="P451" s="75"/>
      <c r="Q451" s="90"/>
      <c r="R451" s="6"/>
      <c r="S451" s="39"/>
      <c r="T451" s="6"/>
      <c r="U451" s="5"/>
      <c r="V451" s="52"/>
      <c r="W451" s="56"/>
      <c r="X451" s="15"/>
      <c r="Y451" s="52"/>
      <c r="Z451" s="39"/>
      <c r="AA451" s="39"/>
      <c r="AB451" s="55"/>
      <c r="AC451" s="17"/>
      <c r="AD451" s="15"/>
      <c r="AE451" s="65"/>
      <c r="AF451" s="125"/>
      <c r="AG451" s="39"/>
      <c r="AH451" s="52"/>
      <c r="AJ451" s="17"/>
      <c r="AK451" s="17"/>
      <c r="AL451" s="17"/>
      <c r="AM451" s="17"/>
      <c r="AO451" s="31" t="s">
        <v>153</v>
      </c>
    </row>
    <row r="452" spans="2:41" s="3" customFormat="1" ht="9.9499999999999993" customHeight="1" x14ac:dyDescent="0.2">
      <c r="B452" s="113" t="s">
        <v>89</v>
      </c>
      <c r="D452" s="40"/>
      <c r="E452" s="75" t="s">
        <v>968</v>
      </c>
      <c r="F452" s="75"/>
      <c r="G452" s="30" t="s">
        <v>972</v>
      </c>
      <c r="H452" s="30"/>
      <c r="I452" s="30"/>
      <c r="J452" s="30"/>
      <c r="K452" s="30"/>
      <c r="L452" s="30"/>
      <c r="M452" s="30" t="s">
        <v>530</v>
      </c>
      <c r="N452" s="30"/>
      <c r="P452" s="75"/>
      <c r="Q452" s="90"/>
      <c r="R452" s="29"/>
      <c r="S452" s="39">
        <f>IF(Suggested="Yes",AA452,AG452)</f>
        <v>43.9</v>
      </c>
      <c r="T452" s="37" t="s">
        <v>139</v>
      </c>
      <c r="U452" s="5" t="str">
        <f>+Instructions!$B$3</f>
        <v>A</v>
      </c>
      <c r="V452" s="52"/>
      <c r="W452" s="56">
        <f>+Instructions!$C$22</f>
        <v>0</v>
      </c>
      <c r="X452" s="17">
        <f>ROUND($AA452*(1-W452)+0.004999,2)</f>
        <v>43.9</v>
      </c>
      <c r="Y452" s="52"/>
      <c r="Z452" s="6" t="s">
        <v>1307</v>
      </c>
      <c r="AA452" s="39">
        <v>43.9</v>
      </c>
      <c r="AB452" s="60">
        <f>+W452</f>
        <v>0</v>
      </c>
      <c r="AC452" s="17">
        <f>+X452</f>
        <v>43.9</v>
      </c>
      <c r="AD452" s="12">
        <f>(AG452-AC452)/AG452</f>
        <v>0</v>
      </c>
      <c r="AE452" s="122"/>
      <c r="AF452" s="130">
        <v>3</v>
      </c>
      <c r="AG452" s="53">
        <f>SUM(AJ452:AL452)+AE452</f>
        <v>43.9</v>
      </c>
      <c r="AH452" s="52"/>
      <c r="AJ452" s="17">
        <f>ROUND(AC452/(1-VLOOKUP(AF452,Group,2,FALSE)),2)</f>
        <v>43.9</v>
      </c>
      <c r="AK452" s="17">
        <f>IF(VLOOKUP(AF452,Group,5,FALSE)="YES",VLOOKUP(ROUND(ROUND(AJ452,1)-AJ452,2),Round,2,FALSE)+VLOOKUP(AF452,Group,6,FALSE),0)</f>
        <v>0</v>
      </c>
      <c r="AL452" s="17">
        <f>IF(VLOOKUP(AF452,Group,7,FALSE)="",0,ROUND(AJ452-0.04999,1)-AJ452+AM452)</f>
        <v>0</v>
      </c>
      <c r="AM452" s="17" t="str">
        <f>IF(VLOOKUP(AF452,Group,7,FALSE)="","",VLOOKUP(AF452,Group,7,FALSE))</f>
        <v/>
      </c>
      <c r="AO452" s="31" t="s">
        <v>153</v>
      </c>
    </row>
    <row r="453" spans="2:41" s="3" customFormat="1" ht="9.9499999999999993" customHeight="1" x14ac:dyDescent="0.2">
      <c r="B453" s="113" t="s">
        <v>89</v>
      </c>
      <c r="D453" s="40"/>
      <c r="E453" s="75" t="s">
        <v>968</v>
      </c>
      <c r="F453" s="75"/>
      <c r="G453" s="30" t="s">
        <v>973</v>
      </c>
      <c r="H453" s="30"/>
      <c r="I453" s="30"/>
      <c r="J453" s="30"/>
      <c r="K453" s="30"/>
      <c r="L453" s="30"/>
      <c r="M453" s="30" t="s">
        <v>530</v>
      </c>
      <c r="N453" s="30"/>
      <c r="P453" s="75"/>
      <c r="Q453" s="90"/>
      <c r="R453" s="29" t="s">
        <v>145</v>
      </c>
      <c r="S453" s="39">
        <f>IF(Suggested="Yes",AA453,AG453)</f>
        <v>54.3</v>
      </c>
      <c r="T453" s="37" t="s">
        <v>139</v>
      </c>
      <c r="U453" s="5" t="str">
        <f>+Instructions!$B$3</f>
        <v>A</v>
      </c>
      <c r="V453" s="52"/>
      <c r="W453" s="56">
        <f>+Instructions!$C$22</f>
        <v>0</v>
      </c>
      <c r="X453" s="17">
        <f>ROUND($AA453*(1-W453)+0.004999,2)</f>
        <v>54.3</v>
      </c>
      <c r="Y453" s="52"/>
      <c r="Z453" s="6" t="s">
        <v>1307</v>
      </c>
      <c r="AA453" s="39">
        <v>54.3</v>
      </c>
      <c r="AB453" s="60">
        <f>+W453</f>
        <v>0</v>
      </c>
      <c r="AC453" s="17">
        <f>+X453</f>
        <v>54.3</v>
      </c>
      <c r="AD453" s="12">
        <f>(AG453-AC453)/AG453</f>
        <v>0</v>
      </c>
      <c r="AE453" s="122"/>
      <c r="AF453" s="130">
        <v>3</v>
      </c>
      <c r="AG453" s="53">
        <f>SUM(AJ453:AL453)+AE453</f>
        <v>54.3</v>
      </c>
      <c r="AH453" s="52"/>
      <c r="AJ453" s="17">
        <f>ROUND(AC453/(1-VLOOKUP(AF453,Group,2,FALSE)),2)</f>
        <v>54.3</v>
      </c>
      <c r="AK453" s="17">
        <f>IF(VLOOKUP(AF453,Group,5,FALSE)="YES",VLOOKUP(ROUND(ROUND(AJ453,1)-AJ453,2),Round,2,FALSE)+VLOOKUP(AF453,Group,6,FALSE),0)</f>
        <v>0</v>
      </c>
      <c r="AL453" s="17">
        <f>IF(VLOOKUP(AF453,Group,7,FALSE)="",0,ROUND(AJ453-0.04999,1)-AJ453+AM453)</f>
        <v>0</v>
      </c>
      <c r="AM453" s="17" t="str">
        <f>IF(VLOOKUP(AF453,Group,7,FALSE)="","",VLOOKUP(AF453,Group,7,FALSE))</f>
        <v/>
      </c>
      <c r="AO453" s="31" t="s">
        <v>153</v>
      </c>
    </row>
    <row r="454" spans="2:41" s="3" customFormat="1" ht="1.5" customHeight="1" x14ac:dyDescent="0.2">
      <c r="P454" s="75"/>
      <c r="Q454" s="90"/>
      <c r="R454" s="6"/>
      <c r="S454" s="39"/>
      <c r="T454" s="6"/>
      <c r="U454" s="5"/>
      <c r="V454" s="52"/>
      <c r="W454" s="56"/>
      <c r="X454" s="15"/>
      <c r="Y454" s="52"/>
      <c r="Z454" s="39"/>
      <c r="AA454" s="39"/>
      <c r="AB454" s="55"/>
      <c r="AC454" s="17"/>
      <c r="AD454" s="15"/>
      <c r="AE454" s="65"/>
      <c r="AF454" s="125"/>
      <c r="AG454" s="39"/>
      <c r="AH454" s="52"/>
      <c r="AJ454" s="17"/>
      <c r="AK454" s="17"/>
      <c r="AL454" s="17"/>
      <c r="AM454" s="17"/>
      <c r="AO454" s="31" t="s">
        <v>153</v>
      </c>
    </row>
    <row r="455" spans="2:41" s="3" customFormat="1" ht="9.9499999999999993" customHeight="1" x14ac:dyDescent="0.2">
      <c r="B455" s="113" t="s">
        <v>89</v>
      </c>
      <c r="D455" s="40"/>
      <c r="E455" s="75" t="s">
        <v>877</v>
      </c>
      <c r="F455" s="75"/>
      <c r="G455" s="30" t="s">
        <v>875</v>
      </c>
      <c r="H455" s="30"/>
      <c r="I455" s="30"/>
      <c r="J455" s="30"/>
      <c r="K455" s="30"/>
      <c r="L455" s="30" t="s">
        <v>31</v>
      </c>
      <c r="M455" s="30" t="s">
        <v>530</v>
      </c>
      <c r="N455" s="30"/>
      <c r="P455" s="75" t="s">
        <v>881</v>
      </c>
      <c r="Q455" s="90"/>
      <c r="R455" s="29"/>
      <c r="S455" s="39">
        <f>IF(Suggested="Yes",AA455,AG455)</f>
        <v>83</v>
      </c>
      <c r="T455" s="37" t="s">
        <v>140</v>
      </c>
      <c r="U455" s="5" t="str">
        <f>+Instructions!$B$3</f>
        <v>A</v>
      </c>
      <c r="V455" s="52"/>
      <c r="W455" s="56">
        <f>+Instructions!$C$22</f>
        <v>0</v>
      </c>
      <c r="X455" s="17">
        <f>ROUND($AA455*(1-W455)+0.004999,2)</f>
        <v>83</v>
      </c>
      <c r="Y455" s="52"/>
      <c r="Z455" s="6" t="s">
        <v>1307</v>
      </c>
      <c r="AA455" s="39">
        <v>83</v>
      </c>
      <c r="AB455" s="60">
        <f>+W455</f>
        <v>0</v>
      </c>
      <c r="AC455" s="17">
        <f>+X455</f>
        <v>83</v>
      </c>
      <c r="AD455" s="12">
        <f>(AG455-AC455)/AG455</f>
        <v>0</v>
      </c>
      <c r="AE455" s="122"/>
      <c r="AF455" s="130">
        <v>3</v>
      </c>
      <c r="AG455" s="53">
        <f>SUM(AJ455:AL455)+AE455</f>
        <v>83</v>
      </c>
      <c r="AH455" s="52"/>
      <c r="AJ455" s="17">
        <f>ROUND(AC455/(1-VLOOKUP(AF455,Group,2,FALSE)),2)</f>
        <v>83</v>
      </c>
      <c r="AK455" s="17">
        <f>IF(VLOOKUP(AF455,Group,5,FALSE)="YES",VLOOKUP(ROUND(ROUND(AJ455,1)-AJ455,2),Round,2,FALSE)+VLOOKUP(AF455,Group,6,FALSE),0)</f>
        <v>0</v>
      </c>
      <c r="AL455" s="17">
        <f>IF(VLOOKUP(AF455,Group,7,FALSE)="",0,ROUND(AJ455-0.04999,1)-AJ455+AM455)</f>
        <v>0</v>
      </c>
      <c r="AM455" s="17" t="str">
        <f>IF(VLOOKUP(AF455,Group,7,FALSE)="","",VLOOKUP(AF455,Group,7,FALSE))</f>
        <v/>
      </c>
      <c r="AO455" s="31" t="s">
        <v>153</v>
      </c>
    </row>
    <row r="456" spans="2:41" s="3" customFormat="1" ht="9.9499999999999993" customHeight="1" x14ac:dyDescent="0.2">
      <c r="B456" s="113" t="s">
        <v>89</v>
      </c>
      <c r="D456" s="40"/>
      <c r="E456" s="75" t="s">
        <v>877</v>
      </c>
      <c r="F456" s="75"/>
      <c r="G456" s="30" t="s">
        <v>876</v>
      </c>
      <c r="H456" s="30"/>
      <c r="I456" s="30"/>
      <c r="J456" s="30"/>
      <c r="K456" s="30"/>
      <c r="L456" s="30"/>
      <c r="M456" s="30" t="s">
        <v>530</v>
      </c>
      <c r="N456" s="30"/>
      <c r="P456" s="75" t="s">
        <v>881</v>
      </c>
      <c r="Q456" s="90"/>
      <c r="R456" s="29" t="s">
        <v>145</v>
      </c>
      <c r="S456" s="39">
        <f>IF(Suggested="Yes",AA456,AG456)</f>
        <v>109.15</v>
      </c>
      <c r="T456" s="37" t="s">
        <v>140</v>
      </c>
      <c r="U456" s="5" t="str">
        <f>+Instructions!$B$3</f>
        <v>A</v>
      </c>
      <c r="V456" s="52"/>
      <c r="W456" s="56">
        <f>+Instructions!$C$22</f>
        <v>0</v>
      </c>
      <c r="X456" s="17">
        <f>ROUND($AA456*(1-W456)+0.004999,2)</f>
        <v>109.15</v>
      </c>
      <c r="Y456" s="52"/>
      <c r="Z456" s="6" t="s">
        <v>1307</v>
      </c>
      <c r="AA456" s="39">
        <v>109.15</v>
      </c>
      <c r="AB456" s="60">
        <f>+W456</f>
        <v>0</v>
      </c>
      <c r="AC456" s="17">
        <f>+X456</f>
        <v>109.15</v>
      </c>
      <c r="AD456" s="12">
        <f>(AG456-AC456)/AG456</f>
        <v>0</v>
      </c>
      <c r="AE456" s="122"/>
      <c r="AF456" s="130">
        <v>3</v>
      </c>
      <c r="AG456" s="53">
        <f>SUM(AJ456:AL456)+AE456</f>
        <v>109.15</v>
      </c>
      <c r="AH456" s="52"/>
      <c r="AJ456" s="17">
        <f>ROUND(AC456/(1-VLOOKUP(AF456,Group,2,FALSE)),2)</f>
        <v>109.15</v>
      </c>
      <c r="AK456" s="17">
        <f>IF(VLOOKUP(AF456,Group,5,FALSE)="YES",VLOOKUP(ROUND(ROUND(AJ456,1)-AJ456,2),Round,2,FALSE)+VLOOKUP(AF456,Group,6,FALSE),0)</f>
        <v>0</v>
      </c>
      <c r="AL456" s="17">
        <f>IF(VLOOKUP(AF456,Group,7,FALSE)="",0,ROUND(AJ456-0.04999,1)-AJ456+AM456)</f>
        <v>0</v>
      </c>
      <c r="AM456" s="17" t="str">
        <f>IF(VLOOKUP(AF456,Group,7,FALSE)="","",VLOOKUP(AF456,Group,7,FALSE))</f>
        <v/>
      </c>
      <c r="AO456" s="31" t="s">
        <v>153</v>
      </c>
    </row>
    <row r="457" spans="2:41" s="3" customFormat="1" ht="1.5" customHeight="1" x14ac:dyDescent="0.2">
      <c r="P457" s="75"/>
      <c r="Q457" s="90"/>
      <c r="R457" s="6"/>
      <c r="S457" s="39"/>
      <c r="T457" s="6"/>
      <c r="U457" s="5"/>
      <c r="V457" s="52"/>
      <c r="W457" s="56"/>
      <c r="X457" s="15"/>
      <c r="Y457" s="52"/>
      <c r="Z457" s="39"/>
      <c r="AA457" s="39"/>
      <c r="AB457" s="55"/>
      <c r="AC457" s="17"/>
      <c r="AD457" s="15"/>
      <c r="AE457" s="65"/>
      <c r="AF457" s="125"/>
      <c r="AG457" s="39"/>
      <c r="AH457" s="52"/>
      <c r="AJ457" s="17"/>
      <c r="AK457" s="17"/>
      <c r="AL457" s="17"/>
      <c r="AM457" s="17"/>
      <c r="AO457" s="31" t="s">
        <v>153</v>
      </c>
    </row>
    <row r="458" spans="2:41" s="3" customFormat="1" ht="9.9499999999999993" customHeight="1" x14ac:dyDescent="0.2">
      <c r="B458" s="113" t="s">
        <v>89</v>
      </c>
      <c r="D458" s="40"/>
      <c r="E458" s="205" t="s">
        <v>789</v>
      </c>
      <c r="F458" s="205"/>
      <c r="G458" s="142" t="s">
        <v>787</v>
      </c>
      <c r="H458" s="142"/>
      <c r="I458" s="142"/>
      <c r="J458" s="142"/>
      <c r="K458" s="142"/>
      <c r="L458" s="142" t="s">
        <v>31</v>
      </c>
      <c r="M458" s="142" t="s">
        <v>530</v>
      </c>
      <c r="N458" s="142"/>
      <c r="O458" s="164"/>
      <c r="P458" s="205"/>
      <c r="Q458" s="166"/>
      <c r="R458" s="234" t="s">
        <v>181</v>
      </c>
      <c r="S458" s="235">
        <f>IF(Suggested="Yes",AA458,AG458)</f>
        <v>43.7</v>
      </c>
      <c r="T458" s="236" t="s">
        <v>139</v>
      </c>
      <c r="U458" s="5" t="str">
        <f>+Instructions!$B$3</f>
        <v>A</v>
      </c>
      <c r="V458" s="52"/>
      <c r="W458" s="56">
        <f>+Instructions!$C$22</f>
        <v>0</v>
      </c>
      <c r="X458" s="17">
        <f>ROUND($AA458*(1-W458)+0.004999,2)</f>
        <v>43.7</v>
      </c>
      <c r="Y458" s="52"/>
      <c r="Z458" s="6" t="s">
        <v>1307</v>
      </c>
      <c r="AA458" s="39">
        <v>43.7</v>
      </c>
      <c r="AB458" s="60">
        <f>+W458</f>
        <v>0</v>
      </c>
      <c r="AC458" s="17">
        <f>+X458</f>
        <v>43.7</v>
      </c>
      <c r="AD458" s="12">
        <f>(AG458-AC458)/AG458</f>
        <v>0</v>
      </c>
      <c r="AE458" s="122"/>
      <c r="AF458" s="130">
        <v>3</v>
      </c>
      <c r="AG458" s="53">
        <f>SUM(AJ458:AL458)+AE458</f>
        <v>43.7</v>
      </c>
      <c r="AH458" s="52"/>
      <c r="AJ458" s="17">
        <f>ROUND(AC458/(1-VLOOKUP(AF458,Group,2,FALSE)),2)</f>
        <v>43.7</v>
      </c>
      <c r="AK458" s="17">
        <f>IF(VLOOKUP(AF458,Group,5,FALSE)="YES",VLOOKUP(ROUND(ROUND(AJ458,1)-AJ458,2),Round,2,FALSE)+VLOOKUP(AF458,Group,6,FALSE),0)</f>
        <v>0</v>
      </c>
      <c r="AL458" s="17">
        <f>IF(VLOOKUP(AF458,Group,7,FALSE)="",0,ROUND(AJ458-0.04999,1)-AJ458+AM458)</f>
        <v>0</v>
      </c>
      <c r="AM458" s="17" t="str">
        <f>IF(VLOOKUP(AF458,Group,7,FALSE)="","",VLOOKUP(AF458,Group,7,FALSE))</f>
        <v/>
      </c>
      <c r="AO458" s="31" t="s">
        <v>153</v>
      </c>
    </row>
    <row r="459" spans="2:41" s="3" customFormat="1" ht="9.9499999999999993" customHeight="1" x14ac:dyDescent="0.2">
      <c r="B459" s="113" t="s">
        <v>89</v>
      </c>
      <c r="D459" s="40"/>
      <c r="E459" s="205" t="s">
        <v>789</v>
      </c>
      <c r="F459" s="205"/>
      <c r="G459" s="142" t="s">
        <v>873</v>
      </c>
      <c r="H459" s="142"/>
      <c r="I459" s="142"/>
      <c r="J459" s="142"/>
      <c r="K459" s="142"/>
      <c r="L459" s="142"/>
      <c r="M459" s="142" t="s">
        <v>530</v>
      </c>
      <c r="N459" s="142"/>
      <c r="O459" s="164"/>
      <c r="P459" s="205"/>
      <c r="Q459" s="166"/>
      <c r="R459" s="234" t="s">
        <v>10</v>
      </c>
      <c r="S459" s="235">
        <f>IF(Suggested="Yes",AA459,AG459)</f>
        <v>54.1</v>
      </c>
      <c r="T459" s="236" t="s">
        <v>139</v>
      </c>
      <c r="U459" s="5" t="str">
        <f>+Instructions!$B$3</f>
        <v>A</v>
      </c>
      <c r="V459" s="52"/>
      <c r="W459" s="56">
        <f>+Instructions!$C$22</f>
        <v>0</v>
      </c>
      <c r="X459" s="17">
        <f>ROUND($AA459*(1-W459)+0.004999,2)</f>
        <v>54.1</v>
      </c>
      <c r="Y459" s="52"/>
      <c r="Z459" s="6" t="s">
        <v>1307</v>
      </c>
      <c r="AA459" s="39">
        <v>54.1</v>
      </c>
      <c r="AB459" s="60">
        <f>+W459</f>
        <v>0</v>
      </c>
      <c r="AC459" s="17">
        <f>+X459</f>
        <v>54.1</v>
      </c>
      <c r="AD459" s="12">
        <f>(AG459-AC459)/AG459</f>
        <v>0</v>
      </c>
      <c r="AE459" s="122"/>
      <c r="AF459" s="130">
        <v>3</v>
      </c>
      <c r="AG459" s="53">
        <f>SUM(AJ459:AL459)+AE459</f>
        <v>54.1</v>
      </c>
      <c r="AH459" s="52"/>
      <c r="AJ459" s="17">
        <f>ROUND(AC459/(1-VLOOKUP(AF459,Group,2,FALSE)),2)</f>
        <v>54.1</v>
      </c>
      <c r="AK459" s="17">
        <f>IF(VLOOKUP(AF459,Group,5,FALSE)="YES",VLOOKUP(ROUND(ROUND(AJ459,1)-AJ459,2),Round,2,FALSE)+VLOOKUP(AF459,Group,6,FALSE),0)</f>
        <v>0</v>
      </c>
      <c r="AL459" s="17">
        <f>IF(VLOOKUP(AF459,Group,7,FALSE)="",0,ROUND(AJ459-0.04999,1)-AJ459+AM459)</f>
        <v>0</v>
      </c>
      <c r="AM459" s="17" t="str">
        <f>IF(VLOOKUP(AF459,Group,7,FALSE)="","",VLOOKUP(AF459,Group,7,FALSE))</f>
        <v/>
      </c>
      <c r="AO459" s="31" t="s">
        <v>153</v>
      </c>
    </row>
    <row r="460" spans="2:41" s="3" customFormat="1" ht="1.5" customHeight="1" x14ac:dyDescent="0.2">
      <c r="P460" s="75"/>
      <c r="Q460" s="90"/>
      <c r="R460" s="6"/>
      <c r="S460" s="39"/>
      <c r="T460" s="6"/>
      <c r="U460" s="5"/>
      <c r="V460" s="52"/>
      <c r="W460" s="56"/>
      <c r="X460" s="15"/>
      <c r="Y460" s="52"/>
      <c r="Z460" s="39"/>
      <c r="AA460" s="39"/>
      <c r="AB460" s="55"/>
      <c r="AC460" s="17"/>
      <c r="AD460" s="15"/>
      <c r="AE460" s="65"/>
      <c r="AF460" s="125"/>
      <c r="AG460" s="39"/>
      <c r="AH460" s="52"/>
      <c r="AJ460" s="17"/>
      <c r="AK460" s="17"/>
      <c r="AL460" s="17"/>
      <c r="AM460" s="17"/>
      <c r="AO460" s="31" t="s">
        <v>153</v>
      </c>
    </row>
    <row r="461" spans="2:41" s="3" customFormat="1" ht="9.9499999999999993" customHeight="1" x14ac:dyDescent="0.2">
      <c r="B461" s="113" t="s">
        <v>89</v>
      </c>
      <c r="D461" s="40"/>
      <c r="E461" s="75" t="s">
        <v>941</v>
      </c>
      <c r="F461" s="75"/>
      <c r="G461" s="30" t="s">
        <v>974</v>
      </c>
      <c r="H461" s="30"/>
      <c r="I461" s="30"/>
      <c r="J461" s="30"/>
      <c r="K461" s="30"/>
      <c r="L461" s="30" t="s">
        <v>31</v>
      </c>
      <c r="M461" s="30" t="s">
        <v>530</v>
      </c>
      <c r="N461" s="30"/>
      <c r="P461" s="75"/>
      <c r="Q461" s="90"/>
      <c r="R461" s="29" t="s">
        <v>181</v>
      </c>
      <c r="S461" s="39">
        <f>IF(Suggested="Yes",AA461,AG461)</f>
        <v>51.2</v>
      </c>
      <c r="T461" s="37" t="s">
        <v>139</v>
      </c>
      <c r="U461" s="5" t="str">
        <f>+Instructions!$B$3</f>
        <v>A</v>
      </c>
      <c r="V461" s="52"/>
      <c r="W461" s="56">
        <f>+Instructions!$C$22</f>
        <v>0</v>
      </c>
      <c r="X461" s="17">
        <f>ROUND($AA461*(1-W461)+0.004999,2)</f>
        <v>51.2</v>
      </c>
      <c r="Y461" s="52"/>
      <c r="Z461" s="6" t="s">
        <v>1307</v>
      </c>
      <c r="AA461" s="39">
        <v>51.2</v>
      </c>
      <c r="AB461" s="60">
        <f>+W461</f>
        <v>0</v>
      </c>
      <c r="AC461" s="17">
        <f>+X461</f>
        <v>51.2</v>
      </c>
      <c r="AD461" s="12">
        <f>(AG461-AC461)/AG461</f>
        <v>0</v>
      </c>
      <c r="AE461" s="122"/>
      <c r="AF461" s="130">
        <v>3</v>
      </c>
      <c r="AG461" s="53">
        <f>SUM(AJ461:AL461)+AE461</f>
        <v>51.2</v>
      </c>
      <c r="AH461" s="52"/>
      <c r="AJ461" s="17">
        <f>ROUND(AC461/(1-VLOOKUP(AF461,Group,2,FALSE)),2)</f>
        <v>51.2</v>
      </c>
      <c r="AK461" s="17">
        <f>IF(VLOOKUP(AF461,Group,5,FALSE)="YES",VLOOKUP(ROUND(ROUND(AJ461,1)-AJ461,2),Round,2,FALSE)+VLOOKUP(AF461,Group,6,FALSE),0)</f>
        <v>0</v>
      </c>
      <c r="AL461" s="17">
        <f>IF(VLOOKUP(AF461,Group,7,FALSE)="",0,ROUND(AJ461-0.04999,1)-AJ461+AM461)</f>
        <v>0</v>
      </c>
      <c r="AM461" s="17" t="str">
        <f>IF(VLOOKUP(AF461,Group,7,FALSE)="","",VLOOKUP(AF461,Group,7,FALSE))</f>
        <v/>
      </c>
      <c r="AO461" s="31" t="s">
        <v>153</v>
      </c>
    </row>
    <row r="462" spans="2:41" s="3" customFormat="1" ht="9.9499999999999993" customHeight="1" x14ac:dyDescent="0.2">
      <c r="B462" s="113" t="s">
        <v>89</v>
      </c>
      <c r="D462" s="40"/>
      <c r="E462" s="75" t="s">
        <v>941</v>
      </c>
      <c r="F462" s="75"/>
      <c r="G462" s="30" t="s">
        <v>975</v>
      </c>
      <c r="H462" s="30"/>
      <c r="I462" s="30"/>
      <c r="J462" s="30"/>
      <c r="K462" s="30"/>
      <c r="L462" s="30"/>
      <c r="M462" s="30" t="s">
        <v>530</v>
      </c>
      <c r="N462" s="30"/>
      <c r="P462" s="75"/>
      <c r="Q462" s="90"/>
      <c r="R462" s="29" t="s">
        <v>10</v>
      </c>
      <c r="S462" s="39">
        <f>IF(Suggested="Yes",AA462,AG462)</f>
        <v>64.55</v>
      </c>
      <c r="T462" s="37" t="s">
        <v>139</v>
      </c>
      <c r="U462" s="5" t="str">
        <f>+Instructions!$B$3</f>
        <v>A</v>
      </c>
      <c r="V462" s="52"/>
      <c r="W462" s="56">
        <f>+Instructions!$C$22</f>
        <v>0</v>
      </c>
      <c r="X462" s="17">
        <f>ROUND($AA462*(1-W462)+0.004999,2)</f>
        <v>64.55</v>
      </c>
      <c r="Y462" s="52"/>
      <c r="Z462" s="6" t="s">
        <v>1307</v>
      </c>
      <c r="AA462" s="39">
        <v>64.55</v>
      </c>
      <c r="AB462" s="60">
        <f>+W462</f>
        <v>0</v>
      </c>
      <c r="AC462" s="17">
        <f>+X462</f>
        <v>64.55</v>
      </c>
      <c r="AD462" s="12">
        <f>(AG462-AC462)/AG462</f>
        <v>0</v>
      </c>
      <c r="AE462" s="122"/>
      <c r="AF462" s="130">
        <v>3</v>
      </c>
      <c r="AG462" s="53">
        <f>SUM(AJ462:AL462)+AE462</f>
        <v>64.55</v>
      </c>
      <c r="AH462" s="52"/>
      <c r="AJ462" s="17">
        <f>ROUND(AC462/(1-VLOOKUP(AF462,Group,2,FALSE)),2)</f>
        <v>64.55</v>
      </c>
      <c r="AK462" s="17">
        <f>IF(VLOOKUP(AF462,Group,5,FALSE)="YES",VLOOKUP(ROUND(ROUND(AJ462,1)-AJ462,2),Round,2,FALSE)+VLOOKUP(AF462,Group,6,FALSE),0)</f>
        <v>0</v>
      </c>
      <c r="AL462" s="17">
        <f>IF(VLOOKUP(AF462,Group,7,FALSE)="",0,ROUND(AJ462-0.04999,1)-AJ462+AM462)</f>
        <v>0</v>
      </c>
      <c r="AM462" s="17" t="str">
        <f>IF(VLOOKUP(AF462,Group,7,FALSE)="","",VLOOKUP(AF462,Group,7,FALSE))</f>
        <v/>
      </c>
      <c r="AO462" s="31" t="s">
        <v>153</v>
      </c>
    </row>
    <row r="463" spans="2:41" s="3" customFormat="1" ht="1.5" customHeight="1" x14ac:dyDescent="0.2">
      <c r="P463" s="75"/>
      <c r="Q463" s="90"/>
      <c r="R463" s="6"/>
      <c r="S463" s="39"/>
      <c r="T463" s="6"/>
      <c r="U463" s="5"/>
      <c r="V463" s="52"/>
      <c r="W463" s="56"/>
      <c r="X463" s="15"/>
      <c r="Y463" s="52"/>
      <c r="Z463" s="39"/>
      <c r="AA463" s="39"/>
      <c r="AB463" s="55"/>
      <c r="AC463" s="17"/>
      <c r="AD463" s="15"/>
      <c r="AE463" s="65"/>
      <c r="AF463" s="125"/>
      <c r="AG463" s="39"/>
      <c r="AH463" s="52"/>
      <c r="AJ463" s="17"/>
      <c r="AK463" s="17"/>
      <c r="AL463" s="17"/>
      <c r="AM463" s="17"/>
      <c r="AO463" s="31" t="s">
        <v>153</v>
      </c>
    </row>
    <row r="464" spans="2:41" s="3" customFormat="1" ht="9.9499999999999993" customHeight="1" x14ac:dyDescent="0.2">
      <c r="B464" s="113" t="s">
        <v>89</v>
      </c>
      <c r="D464" s="40"/>
      <c r="E464" s="75" t="s">
        <v>880</v>
      </c>
      <c r="F464" s="75"/>
      <c r="G464" s="30" t="s">
        <v>878</v>
      </c>
      <c r="H464" s="30"/>
      <c r="I464" s="30"/>
      <c r="J464" s="30"/>
      <c r="K464" s="30"/>
      <c r="L464" s="30" t="s">
        <v>31</v>
      </c>
      <c r="M464" s="30" t="s">
        <v>530</v>
      </c>
      <c r="N464" s="30"/>
      <c r="P464" s="75" t="s">
        <v>641</v>
      </c>
      <c r="Q464" s="90"/>
      <c r="R464" s="29"/>
      <c r="S464" s="39">
        <f>IF(Suggested="Yes",AA464,AG464)</f>
        <v>83.35</v>
      </c>
      <c r="T464" s="37" t="s">
        <v>140</v>
      </c>
      <c r="U464" s="5" t="str">
        <f>+Instructions!$B$3</f>
        <v>A</v>
      </c>
      <c r="V464" s="52"/>
      <c r="W464" s="56">
        <f>+Instructions!$C$22</f>
        <v>0</v>
      </c>
      <c r="X464" s="17">
        <f>ROUND($AA464*(1-W464)+0.004999,2)</f>
        <v>83.35</v>
      </c>
      <c r="Y464" s="52"/>
      <c r="Z464" s="6" t="s">
        <v>1307</v>
      </c>
      <c r="AA464" s="39">
        <v>83.35</v>
      </c>
      <c r="AB464" s="60">
        <f>+W464</f>
        <v>0</v>
      </c>
      <c r="AC464" s="17">
        <f>+X464</f>
        <v>83.35</v>
      </c>
      <c r="AD464" s="12">
        <f>(AG464-AC464)/AG464</f>
        <v>0</v>
      </c>
      <c r="AE464" s="122"/>
      <c r="AF464" s="130">
        <v>3</v>
      </c>
      <c r="AG464" s="53">
        <f>SUM(AJ464:AL464)+AE464</f>
        <v>83.35</v>
      </c>
      <c r="AH464" s="52"/>
      <c r="AJ464" s="17">
        <f>ROUND(AC464/(1-VLOOKUP(AF464,Group,2,FALSE)),2)</f>
        <v>83.35</v>
      </c>
      <c r="AK464" s="17">
        <f>IF(VLOOKUP(AF464,Group,5,FALSE)="YES",VLOOKUP(ROUND(ROUND(AJ464,1)-AJ464,2),Round,2,FALSE)+VLOOKUP(AF464,Group,6,FALSE),0)</f>
        <v>0</v>
      </c>
      <c r="AL464" s="17">
        <f>IF(VLOOKUP(AF464,Group,7,FALSE)="",0,ROUND(AJ464-0.04999,1)-AJ464+AM464)</f>
        <v>0</v>
      </c>
      <c r="AM464" s="17" t="str">
        <f>IF(VLOOKUP(AF464,Group,7,FALSE)="","",VLOOKUP(AF464,Group,7,FALSE))</f>
        <v/>
      </c>
      <c r="AO464" s="31" t="s">
        <v>153</v>
      </c>
    </row>
    <row r="465" spans="2:41" s="3" customFormat="1" ht="9.9499999999999993" customHeight="1" x14ac:dyDescent="0.2">
      <c r="B465" s="113" t="s">
        <v>89</v>
      </c>
      <c r="D465" s="40"/>
      <c r="E465" s="75" t="s">
        <v>880</v>
      </c>
      <c r="F465" s="75"/>
      <c r="G465" s="30" t="s">
        <v>879</v>
      </c>
      <c r="H465" s="30"/>
      <c r="I465" s="30"/>
      <c r="J465" s="30"/>
      <c r="K465" s="30"/>
      <c r="L465" s="30"/>
      <c r="M465" s="30" t="s">
        <v>530</v>
      </c>
      <c r="N465" s="30"/>
      <c r="P465" s="75" t="s">
        <v>641</v>
      </c>
      <c r="Q465" s="90"/>
      <c r="R465" s="29" t="s">
        <v>145</v>
      </c>
      <c r="S465" s="39">
        <f>IF(Suggested="Yes",AA465,AG465)</f>
        <v>109.5</v>
      </c>
      <c r="T465" s="37" t="s">
        <v>140</v>
      </c>
      <c r="U465" s="5" t="str">
        <f>+Instructions!$B$3</f>
        <v>A</v>
      </c>
      <c r="V465" s="52"/>
      <c r="W465" s="56">
        <f>+Instructions!$C$22</f>
        <v>0</v>
      </c>
      <c r="X465" s="17">
        <f>ROUND($AA465*(1-W465)+0.004999,2)</f>
        <v>109.5</v>
      </c>
      <c r="Y465" s="52"/>
      <c r="Z465" s="6" t="s">
        <v>1307</v>
      </c>
      <c r="AA465" s="39">
        <v>109.5</v>
      </c>
      <c r="AB465" s="60">
        <f>+W465</f>
        <v>0</v>
      </c>
      <c r="AC465" s="17">
        <f>+X465</f>
        <v>109.5</v>
      </c>
      <c r="AD465" s="12">
        <f>(AG465-AC465)/AG465</f>
        <v>0</v>
      </c>
      <c r="AE465" s="122"/>
      <c r="AF465" s="130">
        <v>3</v>
      </c>
      <c r="AG465" s="53">
        <f>SUM(AJ465:AL465)+AE465</f>
        <v>109.5</v>
      </c>
      <c r="AH465" s="52"/>
      <c r="AJ465" s="17">
        <f>ROUND(AC465/(1-VLOOKUP(AF465,Group,2,FALSE)),2)</f>
        <v>109.5</v>
      </c>
      <c r="AK465" s="17">
        <f>IF(VLOOKUP(AF465,Group,5,FALSE)="YES",VLOOKUP(ROUND(ROUND(AJ465,1)-AJ465,2),Round,2,FALSE)+VLOOKUP(AF465,Group,6,FALSE),0)</f>
        <v>0</v>
      </c>
      <c r="AL465" s="17">
        <f>IF(VLOOKUP(AF465,Group,7,FALSE)="",0,ROUND(AJ465-0.04999,1)-AJ465+AM465)</f>
        <v>0</v>
      </c>
      <c r="AM465" s="17" t="str">
        <f>IF(VLOOKUP(AF465,Group,7,FALSE)="","",VLOOKUP(AF465,Group,7,FALSE))</f>
        <v/>
      </c>
      <c r="AO465" s="31" t="s">
        <v>153</v>
      </c>
    </row>
    <row r="466" spans="2:41" s="3" customFormat="1" ht="1.5" customHeight="1" x14ac:dyDescent="0.2">
      <c r="P466" s="75"/>
      <c r="Q466" s="90"/>
      <c r="R466" s="6"/>
      <c r="S466" s="39"/>
      <c r="T466" s="6"/>
      <c r="U466" s="5"/>
      <c r="V466" s="52"/>
      <c r="W466" s="56"/>
      <c r="X466" s="15"/>
      <c r="Y466" s="52"/>
      <c r="Z466" s="39"/>
      <c r="AA466" s="39"/>
      <c r="AB466" s="55"/>
      <c r="AC466" s="17"/>
      <c r="AD466" s="15"/>
      <c r="AE466" s="65"/>
      <c r="AF466" s="125"/>
      <c r="AG466" s="39"/>
      <c r="AH466" s="52"/>
      <c r="AJ466" s="17"/>
      <c r="AK466" s="17"/>
      <c r="AL466" s="17"/>
      <c r="AM466" s="17"/>
      <c r="AO466" s="31" t="s">
        <v>153</v>
      </c>
    </row>
    <row r="467" spans="2:41" s="3" customFormat="1" ht="9.9499999999999993" customHeight="1" x14ac:dyDescent="0.2">
      <c r="B467" s="113" t="s">
        <v>89</v>
      </c>
      <c r="D467" s="40"/>
      <c r="E467" s="75" t="s">
        <v>790</v>
      </c>
      <c r="F467" s="75"/>
      <c r="G467" s="30" t="s">
        <v>788</v>
      </c>
      <c r="H467" s="30"/>
      <c r="I467" s="30"/>
      <c r="J467" s="30"/>
      <c r="K467" s="30"/>
      <c r="L467" s="30"/>
      <c r="M467" s="30" t="s">
        <v>530</v>
      </c>
      <c r="N467" s="30"/>
      <c r="P467" s="75"/>
      <c r="Q467" s="90"/>
      <c r="R467" s="29"/>
      <c r="S467" s="39">
        <f>IF(Suggested="Yes",AA467,AG467)</f>
        <v>39.15</v>
      </c>
      <c r="T467" s="37" t="s">
        <v>139</v>
      </c>
      <c r="U467" s="5" t="str">
        <f>+Instructions!$B$3</f>
        <v>A</v>
      </c>
      <c r="V467" s="52"/>
      <c r="W467" s="56">
        <f>+Instructions!$C$22</f>
        <v>0</v>
      </c>
      <c r="X467" s="17">
        <f>ROUND($AA467*(1-W467)+0.004999,2)</f>
        <v>39.15</v>
      </c>
      <c r="Y467" s="52"/>
      <c r="Z467" s="6" t="s">
        <v>1307</v>
      </c>
      <c r="AA467" s="39">
        <v>39.15</v>
      </c>
      <c r="AB467" s="60">
        <f>+W467</f>
        <v>0</v>
      </c>
      <c r="AC467" s="17">
        <f>+X467</f>
        <v>39.15</v>
      </c>
      <c r="AD467" s="12">
        <f>(AG467-AC467)/AG467</f>
        <v>0</v>
      </c>
      <c r="AE467" s="122"/>
      <c r="AF467" s="130">
        <v>3</v>
      </c>
      <c r="AG467" s="53">
        <f>SUM(AJ467:AL467)+AE467</f>
        <v>39.15</v>
      </c>
      <c r="AH467" s="52"/>
      <c r="AJ467" s="17">
        <f>ROUND(AC467/(1-VLOOKUP(AF467,Group,2,FALSE)),2)</f>
        <v>39.15</v>
      </c>
      <c r="AK467" s="17">
        <f>IF(VLOOKUP(AF467,Group,5,FALSE)="YES",VLOOKUP(ROUND(ROUND(AJ467,1)-AJ467,2),Round,2,FALSE)+VLOOKUP(AF467,Group,6,FALSE),0)</f>
        <v>0</v>
      </c>
      <c r="AL467" s="17">
        <f>IF(VLOOKUP(AF467,Group,7,FALSE)="",0,ROUND(AJ467-0.04999,1)-AJ467+AM467)</f>
        <v>0</v>
      </c>
      <c r="AM467" s="17" t="str">
        <f>IF(VLOOKUP(AF467,Group,7,FALSE)="","",VLOOKUP(AF467,Group,7,FALSE))</f>
        <v/>
      </c>
      <c r="AO467" s="31" t="s">
        <v>153</v>
      </c>
    </row>
    <row r="468" spans="2:41" s="3" customFormat="1" ht="9.9499999999999993" customHeight="1" x14ac:dyDescent="0.2">
      <c r="B468" s="113" t="s">
        <v>89</v>
      </c>
      <c r="D468" s="40"/>
      <c r="E468" s="75" t="s">
        <v>790</v>
      </c>
      <c r="F468" s="75"/>
      <c r="G468" s="30" t="s">
        <v>874</v>
      </c>
      <c r="H468" s="30"/>
      <c r="I468" s="30"/>
      <c r="J468" s="30"/>
      <c r="K468" s="30"/>
      <c r="L468" s="30"/>
      <c r="M468" s="30" t="s">
        <v>530</v>
      </c>
      <c r="N468" s="30"/>
      <c r="P468" s="75"/>
      <c r="Q468" s="90"/>
      <c r="R468" s="29" t="s">
        <v>145</v>
      </c>
      <c r="S468" s="39">
        <f>IF(Suggested="Yes",AA468,AG468)</f>
        <v>48.05</v>
      </c>
      <c r="T468" s="37" t="s">
        <v>139</v>
      </c>
      <c r="U468" s="5" t="str">
        <f>+Instructions!$B$3</f>
        <v>A</v>
      </c>
      <c r="V468" s="52"/>
      <c r="W468" s="56">
        <f>+Instructions!$C$22</f>
        <v>0</v>
      </c>
      <c r="X468" s="17">
        <f>ROUND($AA468*(1-W468)+0.004999,2)</f>
        <v>48.05</v>
      </c>
      <c r="Y468" s="52"/>
      <c r="Z468" s="6" t="s">
        <v>1307</v>
      </c>
      <c r="AA468" s="39">
        <v>48.05</v>
      </c>
      <c r="AB468" s="60">
        <f>+W468</f>
        <v>0</v>
      </c>
      <c r="AC468" s="17">
        <f>+X468</f>
        <v>48.05</v>
      </c>
      <c r="AD468" s="12">
        <f>(AG468-AC468)/AG468</f>
        <v>0</v>
      </c>
      <c r="AE468" s="122"/>
      <c r="AF468" s="130">
        <v>3</v>
      </c>
      <c r="AG468" s="53">
        <f>SUM(AJ468:AL468)+AE468</f>
        <v>48.05</v>
      </c>
      <c r="AH468" s="52"/>
      <c r="AJ468" s="17">
        <f>ROUND(AC468/(1-VLOOKUP(AF468,Group,2,FALSE)),2)</f>
        <v>48.05</v>
      </c>
      <c r="AK468" s="17">
        <f>IF(VLOOKUP(AF468,Group,5,FALSE)="YES",VLOOKUP(ROUND(ROUND(AJ468,1)-AJ468,2),Round,2,FALSE)+VLOOKUP(AF468,Group,6,FALSE),0)</f>
        <v>0</v>
      </c>
      <c r="AL468" s="17">
        <f>IF(VLOOKUP(AF468,Group,7,FALSE)="",0,ROUND(AJ468-0.04999,1)-AJ468+AM468)</f>
        <v>0</v>
      </c>
      <c r="AM468" s="17" t="str">
        <f>IF(VLOOKUP(AF468,Group,7,FALSE)="","",VLOOKUP(AF468,Group,7,FALSE))</f>
        <v/>
      </c>
      <c r="AO468" s="31" t="s">
        <v>153</v>
      </c>
    </row>
    <row r="469" spans="2:41" s="3" customFormat="1" ht="1.5" customHeight="1" x14ac:dyDescent="0.2">
      <c r="P469" s="75"/>
      <c r="Q469" s="90"/>
      <c r="R469" s="6"/>
      <c r="S469" s="39"/>
      <c r="T469" s="6"/>
      <c r="U469" s="5"/>
      <c r="V469" s="52"/>
      <c r="W469" s="56"/>
      <c r="X469" s="15"/>
      <c r="Y469" s="52"/>
      <c r="Z469" s="39"/>
      <c r="AA469" s="39"/>
      <c r="AB469" s="55"/>
      <c r="AC469" s="17"/>
      <c r="AD469" s="15"/>
      <c r="AE469" s="65"/>
      <c r="AF469" s="125"/>
      <c r="AG469" s="39"/>
      <c r="AH469" s="52"/>
      <c r="AJ469" s="17"/>
      <c r="AK469" s="17"/>
      <c r="AL469" s="17"/>
      <c r="AM469" s="17"/>
      <c r="AO469" s="31"/>
    </row>
    <row r="470" spans="2:41" s="3" customFormat="1" ht="9.75" customHeight="1" x14ac:dyDescent="0.2">
      <c r="D470" s="3" t="s">
        <v>146</v>
      </c>
      <c r="E470" s="177" t="s">
        <v>669</v>
      </c>
      <c r="I470" s="177"/>
      <c r="K470" s="177"/>
      <c r="L470" s="177"/>
      <c r="P470" s="75"/>
      <c r="Q470" s="177"/>
      <c r="R470" s="6"/>
      <c r="S470" s="39"/>
      <c r="T470" s="6"/>
      <c r="U470" s="5"/>
      <c r="V470" s="52"/>
      <c r="W470" s="56"/>
      <c r="X470" s="15"/>
      <c r="Y470" s="52"/>
      <c r="Z470" s="39"/>
      <c r="AA470" s="39"/>
      <c r="AB470" s="55"/>
      <c r="AC470" s="17"/>
      <c r="AD470" s="15"/>
      <c r="AE470" s="65"/>
      <c r="AF470" s="125"/>
      <c r="AG470" s="39"/>
      <c r="AH470" s="52"/>
      <c r="AJ470" s="17"/>
      <c r="AK470" s="17"/>
      <c r="AL470" s="17"/>
      <c r="AM470" s="17"/>
      <c r="AO470" s="31"/>
    </row>
    <row r="471" spans="2:41" s="3" customFormat="1" ht="9.75" customHeight="1" x14ac:dyDescent="0.2">
      <c r="E471" s="177" t="s">
        <v>1071</v>
      </c>
      <c r="I471" s="177"/>
      <c r="K471" s="177"/>
      <c r="L471" s="177"/>
      <c r="P471" s="75"/>
      <c r="Q471" s="177"/>
      <c r="R471" s="6"/>
      <c r="S471" s="39"/>
      <c r="T471" s="6"/>
      <c r="U471" s="5"/>
      <c r="V471" s="52"/>
      <c r="W471" s="56"/>
      <c r="X471" s="15"/>
      <c r="Y471" s="52"/>
      <c r="Z471" s="39"/>
      <c r="AA471" s="39"/>
      <c r="AB471" s="55"/>
      <c r="AC471" s="17"/>
      <c r="AD471" s="15"/>
      <c r="AE471" s="65"/>
      <c r="AF471" s="125"/>
      <c r="AG471" s="39"/>
      <c r="AH471" s="52"/>
      <c r="AJ471" s="17"/>
      <c r="AK471" s="17"/>
      <c r="AL471" s="17"/>
      <c r="AM471" s="17"/>
      <c r="AO471" s="31"/>
    </row>
    <row r="472" spans="2:41" s="3" customFormat="1" ht="9.75" customHeight="1" x14ac:dyDescent="0.2">
      <c r="E472" s="177" t="s">
        <v>1074</v>
      </c>
      <c r="I472" s="177"/>
      <c r="K472" s="177"/>
      <c r="L472" s="177"/>
      <c r="P472" s="75"/>
      <c r="Q472" s="177"/>
      <c r="R472" s="6"/>
      <c r="S472" s="39"/>
      <c r="T472" s="6"/>
      <c r="U472" s="5"/>
      <c r="V472" s="52"/>
      <c r="W472" s="56"/>
      <c r="X472" s="15"/>
      <c r="Y472" s="52"/>
      <c r="Z472" s="39"/>
      <c r="AA472" s="39"/>
      <c r="AB472" s="55"/>
      <c r="AC472" s="17"/>
      <c r="AD472" s="15"/>
      <c r="AE472" s="65"/>
      <c r="AF472" s="125"/>
      <c r="AG472" s="39"/>
      <c r="AH472" s="52"/>
      <c r="AJ472" s="17"/>
      <c r="AK472" s="17"/>
      <c r="AL472" s="17"/>
      <c r="AM472" s="17"/>
      <c r="AO472" s="31"/>
    </row>
    <row r="473" spans="2:41" s="3" customFormat="1" ht="9.75" customHeight="1" x14ac:dyDescent="0.2">
      <c r="E473" s="177" t="s">
        <v>1025</v>
      </c>
      <c r="I473" s="177"/>
      <c r="K473" s="177"/>
      <c r="L473" s="177"/>
      <c r="P473" s="75"/>
      <c r="Q473" s="177"/>
      <c r="R473" s="6"/>
      <c r="S473" s="39"/>
      <c r="T473" s="6"/>
      <c r="U473" s="5"/>
      <c r="V473" s="52"/>
      <c r="W473" s="56"/>
      <c r="X473" s="15"/>
      <c r="Y473" s="52"/>
      <c r="Z473" s="39"/>
      <c r="AA473" s="39"/>
      <c r="AB473" s="55"/>
      <c r="AC473" s="17"/>
      <c r="AD473" s="15"/>
      <c r="AE473" s="65"/>
      <c r="AF473" s="125"/>
      <c r="AG473" s="39"/>
      <c r="AH473" s="52"/>
      <c r="AJ473" s="17"/>
      <c r="AK473" s="17"/>
      <c r="AL473" s="17"/>
      <c r="AM473" s="17"/>
      <c r="AO473" s="31"/>
    </row>
    <row r="474" spans="2:41" s="3" customFormat="1" ht="3.95" customHeight="1" x14ac:dyDescent="0.2">
      <c r="P474" s="75"/>
      <c r="Q474" s="90"/>
      <c r="R474" s="6"/>
      <c r="S474" s="39"/>
      <c r="T474" s="6"/>
      <c r="U474" s="5"/>
      <c r="V474" s="52"/>
      <c r="W474" s="56"/>
      <c r="X474" s="15"/>
      <c r="Y474" s="52"/>
      <c r="Z474" s="39"/>
      <c r="AA474" s="39"/>
      <c r="AB474" s="55"/>
      <c r="AC474" s="17"/>
      <c r="AD474" s="15"/>
      <c r="AE474" s="65"/>
      <c r="AF474" s="125"/>
      <c r="AG474" s="39"/>
      <c r="AH474" s="52"/>
      <c r="AJ474" s="17"/>
      <c r="AK474" s="17"/>
      <c r="AL474" s="17"/>
      <c r="AM474" s="17"/>
      <c r="AO474" s="31" t="s">
        <v>153</v>
      </c>
    </row>
    <row r="475" spans="2:41" s="3" customFormat="1" ht="9.9499999999999993" customHeight="1" x14ac:dyDescent="0.2">
      <c r="C475" s="74" t="s">
        <v>1252</v>
      </c>
      <c r="P475" s="75"/>
      <c r="Q475" s="90"/>
      <c r="R475" s="80" t="s">
        <v>603</v>
      </c>
      <c r="S475" s="200" t="s">
        <v>1235</v>
      </c>
      <c r="T475" s="201"/>
      <c r="U475" s="5"/>
      <c r="V475" s="52"/>
      <c r="W475" s="56"/>
      <c r="X475" s="15"/>
      <c r="Y475" s="52"/>
      <c r="Z475" s="39"/>
      <c r="AA475" s="39"/>
      <c r="AB475" s="55"/>
      <c r="AC475" s="17"/>
      <c r="AD475" s="15"/>
      <c r="AE475" s="65"/>
      <c r="AF475" s="125"/>
      <c r="AG475" s="39"/>
      <c r="AH475" s="52"/>
      <c r="AJ475" s="17"/>
      <c r="AK475" s="17"/>
      <c r="AL475" s="17"/>
      <c r="AM475" s="17"/>
      <c r="AO475" s="31"/>
    </row>
    <row r="476" spans="2:41" s="3" customFormat="1" ht="2.4500000000000002" customHeight="1" x14ac:dyDescent="0.2">
      <c r="P476" s="75"/>
      <c r="Q476" s="90"/>
      <c r="R476" s="6"/>
      <c r="S476" s="39"/>
      <c r="T476" s="6"/>
      <c r="U476" s="5"/>
      <c r="V476" s="52"/>
      <c r="W476" s="56"/>
      <c r="X476" s="15"/>
      <c r="Y476" s="52"/>
      <c r="Z476" s="39"/>
      <c r="AA476" s="39"/>
      <c r="AB476" s="55"/>
      <c r="AC476" s="17"/>
      <c r="AD476" s="15"/>
      <c r="AE476" s="65"/>
      <c r="AF476" s="125"/>
      <c r="AG476" s="39"/>
      <c r="AH476" s="52"/>
      <c r="AJ476" s="17"/>
      <c r="AK476" s="17"/>
      <c r="AL476" s="17"/>
      <c r="AM476" s="17"/>
      <c r="AO476" s="31" t="s">
        <v>153</v>
      </c>
    </row>
    <row r="477" spans="2:41" s="3" customFormat="1" ht="9.9499999999999993" customHeight="1" x14ac:dyDescent="0.2">
      <c r="C477" s="35"/>
      <c r="D477" s="40" t="s">
        <v>91</v>
      </c>
      <c r="E477" s="202" t="s">
        <v>612</v>
      </c>
      <c r="F477" s="202" t="s">
        <v>782</v>
      </c>
      <c r="H477" s="142"/>
      <c r="J477" s="202" t="s">
        <v>784</v>
      </c>
      <c r="K477" s="142"/>
      <c r="L477" s="142" t="s">
        <v>786</v>
      </c>
      <c r="M477" s="202"/>
      <c r="N477" s="142"/>
      <c r="O477" s="142"/>
      <c r="P477" s="30"/>
      <c r="Q477" s="30"/>
      <c r="R477" s="30"/>
      <c r="S477" s="39"/>
      <c r="T477" s="30"/>
      <c r="U477" s="5"/>
      <c r="V477" s="52"/>
      <c r="W477" s="70"/>
      <c r="X477" s="70"/>
      <c r="Y477" s="52"/>
      <c r="Z477" s="39"/>
      <c r="AA477" s="39"/>
      <c r="AB477" s="55"/>
      <c r="AC477" s="17"/>
      <c r="AD477" s="15"/>
      <c r="AE477" s="65"/>
      <c r="AF477" s="125"/>
      <c r="AG477" s="17"/>
      <c r="AH477" s="52"/>
      <c r="AJ477" s="17"/>
      <c r="AK477" s="17"/>
      <c r="AL477" s="17"/>
      <c r="AM477" s="17"/>
      <c r="AO477" s="31"/>
    </row>
    <row r="478" spans="2:41" s="3" customFormat="1" ht="9.9499999999999993" customHeight="1" x14ac:dyDescent="0.2">
      <c r="C478" s="35"/>
      <c r="D478" s="40"/>
      <c r="E478" s="202" t="s">
        <v>781</v>
      </c>
      <c r="F478" s="202" t="s">
        <v>780</v>
      </c>
      <c r="H478" s="142"/>
      <c r="J478" s="202" t="s">
        <v>785</v>
      </c>
      <c r="K478" s="142"/>
      <c r="M478" s="202"/>
      <c r="N478" s="142"/>
      <c r="O478" s="142"/>
      <c r="P478" s="30"/>
      <c r="Q478" s="142"/>
      <c r="R478" s="30"/>
      <c r="S478" s="39"/>
      <c r="T478" s="30"/>
      <c r="U478" s="5"/>
      <c r="V478" s="52"/>
      <c r="W478" s="70"/>
      <c r="X478" s="70"/>
      <c r="Y478" s="52"/>
      <c r="Z478" s="39"/>
      <c r="AA478" s="39"/>
      <c r="AB478" s="55"/>
      <c r="AC478" s="17"/>
      <c r="AD478" s="15"/>
      <c r="AE478" s="65"/>
      <c r="AF478" s="125"/>
      <c r="AG478" s="17"/>
      <c r="AH478" s="52"/>
      <c r="AJ478" s="17"/>
      <c r="AK478" s="17"/>
      <c r="AL478" s="17"/>
      <c r="AM478" s="17"/>
      <c r="AO478" s="31"/>
    </row>
    <row r="479" spans="2:41" s="3" customFormat="1" ht="9.9499999999999993" customHeight="1" x14ac:dyDescent="0.2">
      <c r="C479" s="35"/>
      <c r="D479" s="40"/>
      <c r="E479" s="202" t="s">
        <v>470</v>
      </c>
      <c r="F479" s="202" t="s">
        <v>1227</v>
      </c>
      <c r="H479" s="142"/>
      <c r="J479" s="202" t="s">
        <v>783</v>
      </c>
      <c r="K479" s="142"/>
      <c r="M479" s="202"/>
      <c r="N479" s="142"/>
      <c r="O479" s="30"/>
      <c r="P479" s="30" t="s">
        <v>31</v>
      </c>
      <c r="Q479" s="30"/>
      <c r="R479" s="30"/>
      <c r="S479" s="39"/>
      <c r="T479" s="30"/>
      <c r="U479" s="5"/>
      <c r="V479" s="52"/>
      <c r="W479" s="70"/>
      <c r="X479" s="70"/>
      <c r="Y479" s="52"/>
      <c r="Z479" s="39"/>
      <c r="AA479" s="39"/>
      <c r="AB479" s="55"/>
      <c r="AC479" s="17"/>
      <c r="AD479" s="15"/>
      <c r="AE479" s="65"/>
      <c r="AF479" s="125"/>
      <c r="AG479" s="17"/>
      <c r="AH479" s="52"/>
      <c r="AJ479" s="17"/>
      <c r="AK479" s="17"/>
      <c r="AL479" s="17"/>
      <c r="AM479" s="17"/>
      <c r="AO479" s="31"/>
    </row>
    <row r="480" spans="2:41" s="3" customFormat="1" ht="1.5" customHeight="1" x14ac:dyDescent="0.2">
      <c r="P480" s="75"/>
      <c r="Q480" s="90"/>
      <c r="R480" s="6"/>
      <c r="S480" s="39"/>
      <c r="T480" s="6"/>
      <c r="U480" s="5"/>
      <c r="V480" s="52"/>
      <c r="W480" s="56"/>
      <c r="X480" s="15"/>
      <c r="Y480" s="52"/>
      <c r="Z480" s="39"/>
      <c r="AA480" s="39"/>
      <c r="AB480" s="55"/>
      <c r="AC480" s="17"/>
      <c r="AD480" s="15"/>
      <c r="AE480" s="65"/>
      <c r="AF480" s="125"/>
      <c r="AG480" s="39"/>
      <c r="AH480" s="52"/>
      <c r="AJ480" s="17"/>
      <c r="AK480" s="17"/>
      <c r="AL480" s="17"/>
      <c r="AM480" s="17"/>
      <c r="AO480" s="31" t="s">
        <v>153</v>
      </c>
    </row>
    <row r="481" spans="2:41" s="3" customFormat="1" ht="9.9499999999999993" customHeight="1" x14ac:dyDescent="0.2">
      <c r="B481" s="113" t="s">
        <v>89</v>
      </c>
      <c r="D481" s="40"/>
      <c r="E481" s="75" t="s">
        <v>1232</v>
      </c>
      <c r="F481" s="75"/>
      <c r="G481" s="30" t="s">
        <v>1228</v>
      </c>
      <c r="H481" s="30"/>
      <c r="I481" s="30"/>
      <c r="J481" s="30"/>
      <c r="K481" s="30"/>
      <c r="L481" s="30"/>
      <c r="M481" s="30" t="s">
        <v>531</v>
      </c>
      <c r="N481" s="30"/>
      <c r="P481" s="75" t="s">
        <v>1234</v>
      </c>
      <c r="Q481" s="90"/>
      <c r="R481" s="29"/>
      <c r="S481" s="39">
        <f>IF(Suggested="Yes",AA481,AG481)</f>
        <v>82.65</v>
      </c>
      <c r="T481" s="37" t="s">
        <v>140</v>
      </c>
      <c r="U481" s="5" t="str">
        <f>+Instructions!$B$3</f>
        <v>A</v>
      </c>
      <c r="V481" s="52"/>
      <c r="W481" s="56">
        <f>+Instructions!$C$22</f>
        <v>0</v>
      </c>
      <c r="X481" s="17">
        <f t="shared" ref="X481" si="281">ROUND($AA481*(1-W481)+0.004999,2)</f>
        <v>82.65</v>
      </c>
      <c r="Y481" s="52"/>
      <c r="Z481" s="6" t="s">
        <v>1307</v>
      </c>
      <c r="AA481" s="39">
        <v>82.65</v>
      </c>
      <c r="AB481" s="60">
        <f t="shared" ref="AB481" si="282">+W481</f>
        <v>0</v>
      </c>
      <c r="AC481" s="17">
        <f t="shared" ref="AC481" si="283">+X481</f>
        <v>82.65</v>
      </c>
      <c r="AD481" s="12">
        <f t="shared" ref="AD481" si="284">(AG481-AC481)/AG481</f>
        <v>0</v>
      </c>
      <c r="AE481" s="122"/>
      <c r="AF481" s="130">
        <v>3</v>
      </c>
      <c r="AG481" s="53">
        <f t="shared" ref="AG481" si="285">SUM(AJ481:AL481)+AE481</f>
        <v>82.65</v>
      </c>
      <c r="AH481" s="52"/>
      <c r="AJ481" s="17">
        <f t="shared" ref="AJ481" si="286">ROUND(AC481/(1-VLOOKUP(AF481,Group,2,FALSE)),2)</f>
        <v>82.65</v>
      </c>
      <c r="AK481" s="17">
        <f t="shared" ref="AK481" si="287">IF(VLOOKUP(AF481,Group,5,FALSE)="YES",VLOOKUP(ROUND(ROUND(AJ481,1)-AJ481,2),Round,2,FALSE)+VLOOKUP(AF481,Group,6,FALSE),0)</f>
        <v>0</v>
      </c>
      <c r="AL481" s="17">
        <f t="shared" ref="AL481" si="288">IF(VLOOKUP(AF481,Group,7,FALSE)="",0,ROUND(AJ481-0.04999,1)-AJ481+AM481)</f>
        <v>0</v>
      </c>
      <c r="AM481" s="17" t="str">
        <f t="shared" ref="AM481" si="289">IF(VLOOKUP(AF481,Group,7,FALSE)="","",VLOOKUP(AF481,Group,7,FALSE))</f>
        <v/>
      </c>
      <c r="AO481" s="31" t="s">
        <v>153</v>
      </c>
    </row>
    <row r="482" spans="2:41" s="3" customFormat="1" ht="9.9499999999999993" customHeight="1" x14ac:dyDescent="0.2">
      <c r="B482" s="113" t="s">
        <v>89</v>
      </c>
      <c r="D482" s="40"/>
      <c r="E482" s="75" t="s">
        <v>1232</v>
      </c>
      <c r="F482" s="75"/>
      <c r="G482" s="30" t="s">
        <v>1229</v>
      </c>
      <c r="H482" s="30"/>
      <c r="I482" s="30"/>
      <c r="J482" s="30"/>
      <c r="K482" s="30"/>
      <c r="L482" s="30"/>
      <c r="M482" s="30" t="s">
        <v>531</v>
      </c>
      <c r="N482" s="30"/>
      <c r="P482" s="75" t="s">
        <v>1234</v>
      </c>
      <c r="Q482" s="90"/>
      <c r="R482" s="29" t="s">
        <v>145</v>
      </c>
      <c r="S482" s="39">
        <f>IF(Suggested="Yes",AA482,AG482)</f>
        <v>108.85</v>
      </c>
      <c r="T482" s="37" t="s">
        <v>140</v>
      </c>
      <c r="U482" s="5" t="str">
        <f>+Instructions!$B$3</f>
        <v>A</v>
      </c>
      <c r="V482" s="52"/>
      <c r="W482" s="56">
        <f>+Instructions!$C$22</f>
        <v>0</v>
      </c>
      <c r="X482" s="17">
        <f t="shared" ref="X482" si="290">ROUND($AA482*(1-W482)+0.004999,2)</f>
        <v>108.85</v>
      </c>
      <c r="Y482" s="52"/>
      <c r="Z482" s="6" t="s">
        <v>1307</v>
      </c>
      <c r="AA482" s="39">
        <v>108.85</v>
      </c>
      <c r="AB482" s="60">
        <f t="shared" ref="AB482" si="291">+W482</f>
        <v>0</v>
      </c>
      <c r="AC482" s="17">
        <f t="shared" ref="AC482" si="292">+X482</f>
        <v>108.85</v>
      </c>
      <c r="AD482" s="12">
        <f t="shared" ref="AD482" si="293">(AG482-AC482)/AG482</f>
        <v>0</v>
      </c>
      <c r="AE482" s="122"/>
      <c r="AF482" s="130">
        <v>3</v>
      </c>
      <c r="AG482" s="53">
        <f t="shared" ref="AG482" si="294">SUM(AJ482:AL482)+AE482</f>
        <v>108.85</v>
      </c>
      <c r="AH482" s="52"/>
      <c r="AJ482" s="17">
        <f t="shared" ref="AJ482" si="295">ROUND(AC482/(1-VLOOKUP(AF482,Group,2,FALSE)),2)</f>
        <v>108.85</v>
      </c>
      <c r="AK482" s="17">
        <f t="shared" ref="AK482" si="296">IF(VLOOKUP(AF482,Group,5,FALSE)="YES",VLOOKUP(ROUND(ROUND(AJ482,1)-AJ482,2),Round,2,FALSE)+VLOOKUP(AF482,Group,6,FALSE),0)</f>
        <v>0</v>
      </c>
      <c r="AL482" s="17">
        <f t="shared" ref="AL482" si="297">IF(VLOOKUP(AF482,Group,7,FALSE)="",0,ROUND(AJ482-0.04999,1)-AJ482+AM482)</f>
        <v>0</v>
      </c>
      <c r="AM482" s="17" t="str">
        <f t="shared" ref="AM482" si="298">IF(VLOOKUP(AF482,Group,7,FALSE)="","",VLOOKUP(AF482,Group,7,FALSE))</f>
        <v/>
      </c>
      <c r="AO482" s="31" t="s">
        <v>153</v>
      </c>
    </row>
    <row r="483" spans="2:41" s="3" customFormat="1" ht="1.5" customHeight="1" x14ac:dyDescent="0.2">
      <c r="P483" s="75"/>
      <c r="Q483" s="90"/>
      <c r="R483" s="6"/>
      <c r="S483" s="39"/>
      <c r="T483" s="6"/>
      <c r="U483" s="5"/>
      <c r="V483" s="52"/>
      <c r="W483" s="56"/>
      <c r="X483" s="15"/>
      <c r="Y483" s="52"/>
      <c r="Z483" s="39"/>
      <c r="AA483" s="39"/>
      <c r="AB483" s="55"/>
      <c r="AC483" s="17"/>
      <c r="AD483" s="15"/>
      <c r="AE483" s="65"/>
      <c r="AF483" s="125"/>
      <c r="AG483" s="39"/>
      <c r="AH483" s="52"/>
      <c r="AJ483" s="17"/>
      <c r="AK483" s="17"/>
      <c r="AL483" s="17"/>
      <c r="AM483" s="17"/>
      <c r="AO483" s="31" t="s">
        <v>153</v>
      </c>
    </row>
    <row r="484" spans="2:41" s="3" customFormat="1" ht="9.9499999999999993" customHeight="1" x14ac:dyDescent="0.2">
      <c r="B484" s="113" t="s">
        <v>89</v>
      </c>
      <c r="D484" s="40"/>
      <c r="E484" s="75" t="s">
        <v>1233</v>
      </c>
      <c r="F484" s="75"/>
      <c r="G484" s="30" t="s">
        <v>1230</v>
      </c>
      <c r="H484" s="30"/>
      <c r="I484" s="30"/>
      <c r="J484" s="30"/>
      <c r="K484" s="30"/>
      <c r="L484" s="30"/>
      <c r="M484" s="30" t="s">
        <v>531</v>
      </c>
      <c r="N484" s="30"/>
      <c r="P484" s="75"/>
      <c r="Q484" s="90"/>
      <c r="R484" s="29"/>
      <c r="S484" s="39">
        <f>IF(Suggested="Yes",AA484,AG484)</f>
        <v>42.3</v>
      </c>
      <c r="T484" s="37" t="s">
        <v>139</v>
      </c>
      <c r="U484" s="5" t="str">
        <f>+Instructions!$B$3</f>
        <v>A</v>
      </c>
      <c r="V484" s="52"/>
      <c r="W484" s="56">
        <f>+Instructions!$C$22</f>
        <v>0</v>
      </c>
      <c r="X484" s="17">
        <f t="shared" ref="X484" si="299">ROUND($AA484*(1-W484)+0.004999,2)</f>
        <v>42.3</v>
      </c>
      <c r="Y484" s="52"/>
      <c r="Z484" s="6" t="s">
        <v>1307</v>
      </c>
      <c r="AA484" s="39">
        <v>42.3</v>
      </c>
      <c r="AB484" s="60">
        <f t="shared" ref="AB484" si="300">+W484</f>
        <v>0</v>
      </c>
      <c r="AC484" s="17">
        <f t="shared" ref="AC484" si="301">+X484</f>
        <v>42.3</v>
      </c>
      <c r="AD484" s="12">
        <f t="shared" ref="AD484" si="302">(AG484-AC484)/AG484</f>
        <v>0</v>
      </c>
      <c r="AE484" s="122"/>
      <c r="AF484" s="130">
        <v>3</v>
      </c>
      <c r="AG484" s="53">
        <f t="shared" ref="AG484" si="303">SUM(AJ484:AL484)+AE484</f>
        <v>42.3</v>
      </c>
      <c r="AH484" s="52"/>
      <c r="AJ484" s="17">
        <f t="shared" ref="AJ484" si="304">ROUND(AC484/(1-VLOOKUP(AF484,Group,2,FALSE)),2)</f>
        <v>42.3</v>
      </c>
      <c r="AK484" s="17">
        <f t="shared" ref="AK484" si="305">IF(VLOOKUP(AF484,Group,5,FALSE)="YES",VLOOKUP(ROUND(ROUND(AJ484,1)-AJ484,2),Round,2,FALSE)+VLOOKUP(AF484,Group,6,FALSE),0)</f>
        <v>0</v>
      </c>
      <c r="AL484" s="17">
        <f t="shared" ref="AL484" si="306">IF(VLOOKUP(AF484,Group,7,FALSE)="",0,ROUND(AJ484-0.04999,1)-AJ484+AM484)</f>
        <v>0</v>
      </c>
      <c r="AM484" s="17" t="str">
        <f t="shared" ref="AM484" si="307">IF(VLOOKUP(AF484,Group,7,FALSE)="","",VLOOKUP(AF484,Group,7,FALSE))</f>
        <v/>
      </c>
      <c r="AO484" s="31" t="s">
        <v>153</v>
      </c>
    </row>
    <row r="485" spans="2:41" s="3" customFormat="1" ht="9.9499999999999993" customHeight="1" x14ac:dyDescent="0.2">
      <c r="B485" s="113" t="s">
        <v>89</v>
      </c>
      <c r="D485" s="40"/>
      <c r="E485" s="75" t="s">
        <v>1233</v>
      </c>
      <c r="F485" s="75"/>
      <c r="G485" s="30" t="s">
        <v>1231</v>
      </c>
      <c r="H485" s="30"/>
      <c r="I485" s="30"/>
      <c r="J485" s="30"/>
      <c r="K485" s="30"/>
      <c r="L485" s="30"/>
      <c r="M485" s="30" t="s">
        <v>531</v>
      </c>
      <c r="N485" s="30"/>
      <c r="P485" s="75"/>
      <c r="Q485" s="90"/>
      <c r="R485" s="29" t="s">
        <v>145</v>
      </c>
      <c r="S485" s="39">
        <f>IF(Suggested="Yes",AA485,AG485)</f>
        <v>50.75</v>
      </c>
      <c r="T485" s="37" t="s">
        <v>139</v>
      </c>
      <c r="U485" s="5" t="str">
        <f>+Instructions!$B$3</f>
        <v>A</v>
      </c>
      <c r="V485" s="52"/>
      <c r="W485" s="56">
        <f>+Instructions!$C$22</f>
        <v>0</v>
      </c>
      <c r="X485" s="17">
        <f t="shared" ref="X485" si="308">ROUND($AA485*(1-W485)+0.004999,2)</f>
        <v>50.75</v>
      </c>
      <c r="Y485" s="52"/>
      <c r="Z485" s="6" t="s">
        <v>1307</v>
      </c>
      <c r="AA485" s="39">
        <v>50.75</v>
      </c>
      <c r="AB485" s="60">
        <f t="shared" ref="AB485" si="309">+W485</f>
        <v>0</v>
      </c>
      <c r="AC485" s="17">
        <f t="shared" ref="AC485" si="310">+X485</f>
        <v>50.75</v>
      </c>
      <c r="AD485" s="12">
        <f t="shared" ref="AD485" si="311">(AG485-AC485)/AG485</f>
        <v>0</v>
      </c>
      <c r="AE485" s="122"/>
      <c r="AF485" s="130">
        <v>3</v>
      </c>
      <c r="AG485" s="53">
        <f t="shared" ref="AG485" si="312">SUM(AJ485:AL485)+AE485</f>
        <v>50.75</v>
      </c>
      <c r="AH485" s="52"/>
      <c r="AJ485" s="17">
        <f t="shared" ref="AJ485" si="313">ROUND(AC485/(1-VLOOKUP(AF485,Group,2,FALSE)),2)</f>
        <v>50.75</v>
      </c>
      <c r="AK485" s="17">
        <f t="shared" ref="AK485" si="314">IF(VLOOKUP(AF485,Group,5,FALSE)="YES",VLOOKUP(ROUND(ROUND(AJ485,1)-AJ485,2),Round,2,FALSE)+VLOOKUP(AF485,Group,6,FALSE),0)</f>
        <v>0</v>
      </c>
      <c r="AL485" s="17">
        <f t="shared" ref="AL485" si="315">IF(VLOOKUP(AF485,Group,7,FALSE)="",0,ROUND(AJ485-0.04999,1)-AJ485+AM485)</f>
        <v>0</v>
      </c>
      <c r="AM485" s="17" t="str">
        <f t="shared" ref="AM485" si="316">IF(VLOOKUP(AF485,Group,7,FALSE)="","",VLOOKUP(AF485,Group,7,FALSE))</f>
        <v/>
      </c>
      <c r="AO485" s="31" t="s">
        <v>153</v>
      </c>
    </row>
    <row r="486" spans="2:41" s="3" customFormat="1" ht="1.5" customHeight="1" x14ac:dyDescent="0.2">
      <c r="P486" s="75"/>
      <c r="Q486" s="90"/>
      <c r="R486" s="6"/>
      <c r="S486" s="39"/>
      <c r="T486" s="6"/>
      <c r="U486" s="5"/>
      <c r="V486" s="52"/>
      <c r="W486" s="56"/>
      <c r="X486" s="15"/>
      <c r="Y486" s="52"/>
      <c r="Z486" s="39"/>
      <c r="AA486" s="39"/>
      <c r="AB486" s="55"/>
      <c r="AC486" s="17"/>
      <c r="AD486" s="15"/>
      <c r="AE486" s="65"/>
      <c r="AF486" s="125"/>
      <c r="AG486" s="39"/>
      <c r="AH486" s="52"/>
      <c r="AJ486" s="17"/>
      <c r="AK486" s="17"/>
      <c r="AL486" s="17"/>
      <c r="AM486" s="17"/>
      <c r="AO486" s="31"/>
    </row>
    <row r="487" spans="2:41" s="3" customFormat="1" ht="9.75" customHeight="1" x14ac:dyDescent="0.2">
      <c r="D487" s="3" t="s">
        <v>146</v>
      </c>
      <c r="E487" s="177" t="s">
        <v>308</v>
      </c>
      <c r="I487" s="177"/>
      <c r="K487" s="177"/>
      <c r="L487" s="177"/>
      <c r="P487" s="75"/>
      <c r="Q487" s="177"/>
      <c r="R487" s="6"/>
      <c r="S487" s="39"/>
      <c r="T487" s="6"/>
      <c r="U487" s="5"/>
      <c r="V487" s="52"/>
      <c r="W487" s="56"/>
      <c r="X487" s="15"/>
      <c r="Y487" s="52"/>
      <c r="Z487" s="39"/>
      <c r="AA487" s="39"/>
      <c r="AB487" s="55"/>
      <c r="AC487" s="17"/>
      <c r="AD487" s="15"/>
      <c r="AE487" s="65"/>
      <c r="AF487" s="125"/>
      <c r="AG487" s="39"/>
      <c r="AH487" s="52"/>
      <c r="AJ487" s="17"/>
      <c r="AK487" s="17"/>
      <c r="AL487" s="17"/>
      <c r="AM487" s="17"/>
      <c r="AO487" s="31"/>
    </row>
    <row r="488" spans="2:41" s="3" customFormat="1" ht="9.75" customHeight="1" x14ac:dyDescent="0.2">
      <c r="E488" s="177" t="s">
        <v>1071</v>
      </c>
      <c r="I488" s="177"/>
      <c r="K488" s="177"/>
      <c r="L488" s="177"/>
      <c r="P488" s="75"/>
      <c r="Q488" s="177"/>
      <c r="R488" s="6"/>
      <c r="S488" s="39"/>
      <c r="T488" s="6"/>
      <c r="U488" s="5"/>
      <c r="V488" s="52"/>
      <c r="W488" s="56"/>
      <c r="X488" s="15"/>
      <c r="Y488" s="52"/>
      <c r="Z488" s="39"/>
      <c r="AA488" s="39"/>
      <c r="AB488" s="55"/>
      <c r="AC488" s="17"/>
      <c r="AD488" s="15"/>
      <c r="AE488" s="65"/>
      <c r="AF488" s="125"/>
      <c r="AG488" s="39"/>
      <c r="AH488" s="52"/>
      <c r="AJ488" s="17"/>
      <c r="AK488" s="17"/>
      <c r="AL488" s="17"/>
      <c r="AM488" s="17"/>
      <c r="AO488" s="31"/>
    </row>
    <row r="489" spans="2:41" s="3" customFormat="1" ht="3.95" customHeight="1" x14ac:dyDescent="0.2">
      <c r="P489" s="75"/>
      <c r="Q489" s="90"/>
      <c r="R489" s="6"/>
      <c r="S489" s="39"/>
      <c r="T489" s="6"/>
      <c r="U489" s="5"/>
      <c r="V489" s="52"/>
      <c r="W489" s="56"/>
      <c r="X489" s="15"/>
      <c r="Y489" s="52"/>
      <c r="Z489" s="39"/>
      <c r="AA489" s="39"/>
      <c r="AB489" s="55"/>
      <c r="AC489" s="17"/>
      <c r="AD489" s="15"/>
      <c r="AE489" s="65"/>
      <c r="AF489" s="125"/>
      <c r="AG489" s="39"/>
      <c r="AH489" s="52"/>
      <c r="AJ489" s="17"/>
      <c r="AK489" s="17"/>
      <c r="AL489" s="17"/>
      <c r="AM489" s="17"/>
      <c r="AO489" s="31" t="s">
        <v>153</v>
      </c>
    </row>
    <row r="490" spans="2:41" s="3" customFormat="1" ht="9.9499999999999993" customHeight="1" x14ac:dyDescent="0.2">
      <c r="C490" s="74" t="s">
        <v>977</v>
      </c>
      <c r="P490" s="75"/>
      <c r="Q490" s="90"/>
      <c r="R490" s="80" t="s">
        <v>603</v>
      </c>
      <c r="S490" s="200" t="s">
        <v>978</v>
      </c>
      <c r="T490" s="201"/>
      <c r="U490" s="5"/>
      <c r="V490" s="52"/>
      <c r="W490" s="56"/>
      <c r="X490" s="15"/>
      <c r="Y490" s="52"/>
      <c r="Z490" s="39"/>
      <c r="AA490" s="39"/>
      <c r="AB490" s="55"/>
      <c r="AC490" s="17"/>
      <c r="AD490" s="15"/>
      <c r="AE490" s="65"/>
      <c r="AF490" s="125"/>
      <c r="AG490" s="39"/>
      <c r="AH490" s="52"/>
      <c r="AJ490" s="17"/>
      <c r="AK490" s="17"/>
      <c r="AL490" s="17"/>
      <c r="AM490" s="17"/>
      <c r="AO490" s="31"/>
    </row>
    <row r="491" spans="2:41" s="3" customFormat="1" ht="2.4500000000000002" customHeight="1" x14ac:dyDescent="0.2">
      <c r="P491" s="75"/>
      <c r="Q491" s="90"/>
      <c r="R491" s="6"/>
      <c r="S491" s="39"/>
      <c r="T491" s="6"/>
      <c r="U491" s="5"/>
      <c r="V491" s="52"/>
      <c r="W491" s="56"/>
      <c r="X491" s="15"/>
      <c r="Y491" s="52"/>
      <c r="Z491" s="39"/>
      <c r="AA491" s="39"/>
      <c r="AB491" s="55"/>
      <c r="AC491" s="17"/>
      <c r="AD491" s="15"/>
      <c r="AE491" s="65"/>
      <c r="AF491" s="125"/>
      <c r="AG491" s="39"/>
      <c r="AH491" s="52"/>
      <c r="AJ491" s="17"/>
      <c r="AK491" s="17"/>
      <c r="AL491" s="17"/>
      <c r="AM491" s="17"/>
      <c r="AO491" s="31" t="s">
        <v>153</v>
      </c>
    </row>
    <row r="492" spans="2:41" s="3" customFormat="1" ht="9.9499999999999993" customHeight="1" x14ac:dyDescent="0.2">
      <c r="C492" s="35"/>
      <c r="D492" s="40" t="s">
        <v>91</v>
      </c>
      <c r="E492" s="202" t="s">
        <v>981</v>
      </c>
      <c r="F492" s="202"/>
      <c r="G492" s="142" t="s">
        <v>984</v>
      </c>
      <c r="H492" s="142"/>
      <c r="I492" s="142" t="s">
        <v>988</v>
      </c>
      <c r="J492" s="202"/>
      <c r="K492" s="142" t="s">
        <v>992</v>
      </c>
      <c r="L492" s="142"/>
      <c r="M492" s="202"/>
      <c r="N492" s="142"/>
      <c r="O492" s="142"/>
      <c r="P492" s="30"/>
      <c r="Q492" s="30"/>
      <c r="R492" s="30"/>
      <c r="S492" s="39"/>
      <c r="T492" s="30"/>
      <c r="U492" s="5"/>
      <c r="V492" s="52"/>
      <c r="W492" s="70"/>
      <c r="X492" s="70"/>
      <c r="Y492" s="52"/>
      <c r="Z492" s="39"/>
      <c r="AA492" s="39"/>
      <c r="AB492" s="55"/>
      <c r="AC492" s="17"/>
      <c r="AD492" s="15"/>
      <c r="AE492" s="65"/>
      <c r="AF492" s="125"/>
      <c r="AG492" s="17"/>
      <c r="AH492" s="52"/>
      <c r="AJ492" s="17"/>
      <c r="AK492" s="17"/>
      <c r="AL492" s="17"/>
      <c r="AM492" s="17"/>
      <c r="AO492" s="31"/>
    </row>
    <row r="493" spans="2:41" s="3" customFormat="1" ht="9.9499999999999993" customHeight="1" x14ac:dyDescent="0.2">
      <c r="C493" s="35"/>
      <c r="D493" s="40"/>
      <c r="E493" s="202" t="s">
        <v>982</v>
      </c>
      <c r="F493" s="202"/>
      <c r="G493" s="142" t="s">
        <v>985</v>
      </c>
      <c r="H493" s="142"/>
      <c r="I493" s="142" t="s">
        <v>989</v>
      </c>
      <c r="J493" s="202"/>
      <c r="K493" s="142" t="s">
        <v>990</v>
      </c>
      <c r="M493" s="202"/>
      <c r="N493" s="142"/>
      <c r="O493" s="142"/>
      <c r="P493" s="30"/>
      <c r="Q493" s="142"/>
      <c r="R493" s="30"/>
      <c r="S493" s="39"/>
      <c r="T493" s="30"/>
      <c r="U493" s="5"/>
      <c r="V493" s="52"/>
      <c r="W493" s="70"/>
      <c r="X493" s="70"/>
      <c r="Y493" s="52"/>
      <c r="Z493" s="39"/>
      <c r="AA493" s="39"/>
      <c r="AB493" s="55"/>
      <c r="AC493" s="17"/>
      <c r="AD493" s="15"/>
      <c r="AE493" s="65"/>
      <c r="AF493" s="125"/>
      <c r="AG493" s="17"/>
      <c r="AH493" s="52"/>
      <c r="AJ493" s="17"/>
      <c r="AK493" s="17"/>
      <c r="AL493" s="17"/>
      <c r="AM493" s="17"/>
      <c r="AO493" s="31"/>
    </row>
    <row r="494" spans="2:41" s="3" customFormat="1" ht="9.9499999999999993" customHeight="1" x14ac:dyDescent="0.2">
      <c r="C494" s="35"/>
      <c r="D494" s="40"/>
      <c r="E494" s="202" t="s">
        <v>983</v>
      </c>
      <c r="F494" s="202"/>
      <c r="G494" s="142" t="s">
        <v>986</v>
      </c>
      <c r="H494" s="142"/>
      <c r="I494" s="142" t="s">
        <v>987</v>
      </c>
      <c r="J494" s="202"/>
      <c r="K494" s="142" t="s">
        <v>991</v>
      </c>
      <c r="M494" s="202"/>
      <c r="N494" s="142"/>
      <c r="O494" s="30"/>
      <c r="P494" s="30"/>
      <c r="Q494" s="30"/>
      <c r="R494" s="30"/>
      <c r="S494" s="39"/>
      <c r="T494" s="30"/>
      <c r="U494" s="5"/>
      <c r="V494" s="52"/>
      <c r="W494" s="70"/>
      <c r="X494" s="70"/>
      <c r="Y494" s="52"/>
      <c r="Z494" s="39"/>
      <c r="AA494" s="39"/>
      <c r="AB494" s="55"/>
      <c r="AC494" s="17"/>
      <c r="AD494" s="15"/>
      <c r="AE494" s="65"/>
      <c r="AF494" s="125"/>
      <c r="AG494" s="17"/>
      <c r="AH494" s="52"/>
      <c r="AJ494" s="17"/>
      <c r="AK494" s="17"/>
      <c r="AL494" s="17"/>
      <c r="AM494" s="17"/>
      <c r="AO494" s="31"/>
    </row>
    <row r="495" spans="2:41" s="3" customFormat="1" ht="1.5" customHeight="1" x14ac:dyDescent="0.2">
      <c r="P495" s="75"/>
      <c r="Q495" s="90"/>
      <c r="R495" s="6"/>
      <c r="S495" s="39"/>
      <c r="T495" s="6"/>
      <c r="U495" s="5"/>
      <c r="V495" s="52"/>
      <c r="W495" s="56"/>
      <c r="X495" s="15"/>
      <c r="Y495" s="52"/>
      <c r="Z495" s="39"/>
      <c r="AA495" s="39"/>
      <c r="AB495" s="55"/>
      <c r="AC495" s="17"/>
      <c r="AD495" s="15"/>
      <c r="AE495" s="65"/>
      <c r="AF495" s="125"/>
      <c r="AG495" s="39"/>
      <c r="AH495" s="52"/>
      <c r="AJ495" s="17"/>
      <c r="AK495" s="17"/>
      <c r="AL495" s="17"/>
      <c r="AM495" s="17"/>
      <c r="AO495" s="31" t="s">
        <v>153</v>
      </c>
    </row>
    <row r="496" spans="2:41" s="3" customFormat="1" ht="9.9499999999999993" customHeight="1" x14ac:dyDescent="0.2">
      <c r="B496" s="113" t="s">
        <v>89</v>
      </c>
      <c r="D496" s="40"/>
      <c r="E496" s="75" t="s">
        <v>343</v>
      </c>
      <c r="F496" s="75"/>
      <c r="G496" s="30" t="s">
        <v>185</v>
      </c>
      <c r="H496" s="30"/>
      <c r="I496" s="30"/>
      <c r="J496" s="30"/>
      <c r="K496" s="30"/>
      <c r="L496" s="30"/>
      <c r="M496" s="30" t="s">
        <v>993</v>
      </c>
      <c r="N496" s="30"/>
      <c r="P496" s="75" t="s">
        <v>127</v>
      </c>
      <c r="Q496" s="90"/>
      <c r="R496" s="29" t="s">
        <v>145</v>
      </c>
      <c r="S496" s="39">
        <f>IF(Suggested="Yes",AA496,AG496)</f>
        <v>98.15</v>
      </c>
      <c r="T496" s="37" t="s">
        <v>140</v>
      </c>
      <c r="U496" s="5" t="str">
        <f>+Instructions!$B$3</f>
        <v>A</v>
      </c>
      <c r="V496" s="52"/>
      <c r="W496" s="56">
        <f>+Instructions!$C$22</f>
        <v>0</v>
      </c>
      <c r="X496" s="17">
        <f>ROUND($AA496*(1-W496)+0.004999,2)</f>
        <v>98.15</v>
      </c>
      <c r="Y496" s="52"/>
      <c r="Z496" s="6" t="s">
        <v>1307</v>
      </c>
      <c r="AA496" s="39">
        <v>98.15</v>
      </c>
      <c r="AB496" s="60">
        <f>+W496</f>
        <v>0</v>
      </c>
      <c r="AC496" s="17">
        <f>+X496</f>
        <v>98.15</v>
      </c>
      <c r="AD496" s="12">
        <f>(AG496-AC496)/AG496</f>
        <v>0</v>
      </c>
      <c r="AE496" s="122"/>
      <c r="AF496" s="130">
        <v>3</v>
      </c>
      <c r="AG496" s="53">
        <f>SUM(AJ496:AL496)+AE496</f>
        <v>98.15</v>
      </c>
      <c r="AH496" s="52"/>
      <c r="AJ496" s="17">
        <f>ROUND(AC496/(1-VLOOKUP(AF496,Group,2,FALSE)),2)</f>
        <v>98.15</v>
      </c>
      <c r="AK496" s="17">
        <f>IF(VLOOKUP(AF496,Group,5,FALSE)="YES",VLOOKUP(ROUND(ROUND(AJ496,1)-AJ496,2),Round,2,FALSE)+VLOOKUP(AF496,Group,6,FALSE),0)</f>
        <v>0</v>
      </c>
      <c r="AL496" s="17">
        <f>IF(VLOOKUP(AF496,Group,7,FALSE)="",0,ROUND(AJ496-0.04999,1)-AJ496+AM496)</f>
        <v>0</v>
      </c>
      <c r="AM496" s="17" t="str">
        <f>IF(VLOOKUP(AF496,Group,7,FALSE)="","",VLOOKUP(AF496,Group,7,FALSE))</f>
        <v/>
      </c>
      <c r="AO496" s="31" t="s">
        <v>153</v>
      </c>
    </row>
    <row r="497" spans="2:41" s="3" customFormat="1" ht="9.9499999999999993" customHeight="1" x14ac:dyDescent="0.2">
      <c r="B497" s="113" t="s">
        <v>89</v>
      </c>
      <c r="D497" s="40"/>
      <c r="E497" s="75" t="s">
        <v>343</v>
      </c>
      <c r="F497" s="75"/>
      <c r="G497" s="30" t="s">
        <v>78</v>
      </c>
      <c r="H497" s="30"/>
      <c r="I497" s="30"/>
      <c r="J497" s="30"/>
      <c r="K497" s="30"/>
      <c r="L497" s="30"/>
      <c r="M497" s="30" t="s">
        <v>993</v>
      </c>
      <c r="N497" s="30"/>
      <c r="P497" s="75" t="s">
        <v>127</v>
      </c>
      <c r="Q497" s="90"/>
      <c r="R497" s="29" t="s">
        <v>145</v>
      </c>
      <c r="S497" s="39">
        <f>IF(Suggested="Yes",AA497,AG497)</f>
        <v>98.15</v>
      </c>
      <c r="T497" s="37" t="s">
        <v>140</v>
      </c>
      <c r="U497" s="5" t="str">
        <f>+Instructions!$B$3</f>
        <v>A</v>
      </c>
      <c r="V497" s="52"/>
      <c r="W497" s="56">
        <f>+Instructions!$C$22</f>
        <v>0</v>
      </c>
      <c r="X497" s="17">
        <f>ROUND($AA497*(1-W497)+0.004999,2)</f>
        <v>98.15</v>
      </c>
      <c r="Y497" s="52"/>
      <c r="Z497" s="6" t="s">
        <v>1307</v>
      </c>
      <c r="AA497" s="39">
        <v>98.15</v>
      </c>
      <c r="AB497" s="60">
        <f>+W497</f>
        <v>0</v>
      </c>
      <c r="AC497" s="17">
        <f>+X497</f>
        <v>98.15</v>
      </c>
      <c r="AD497" s="12">
        <f>(AG497-AC497)/AG497</f>
        <v>0</v>
      </c>
      <c r="AE497" s="122"/>
      <c r="AF497" s="130">
        <v>3</v>
      </c>
      <c r="AG497" s="53">
        <f>SUM(AJ497:AL497)+AE497</f>
        <v>98.15</v>
      </c>
      <c r="AH497" s="52"/>
      <c r="AJ497" s="17">
        <f>ROUND(AC497/(1-VLOOKUP(AF497,Group,2,FALSE)),2)</f>
        <v>98.15</v>
      </c>
      <c r="AK497" s="17">
        <f>IF(VLOOKUP(AF497,Group,5,FALSE)="YES",VLOOKUP(ROUND(ROUND(AJ497,1)-AJ497,2),Round,2,FALSE)+VLOOKUP(AF497,Group,6,FALSE),0)</f>
        <v>0</v>
      </c>
      <c r="AL497" s="17">
        <f>IF(VLOOKUP(AF497,Group,7,FALSE)="",0,ROUND(AJ497-0.04999,1)-AJ497+AM497)</f>
        <v>0</v>
      </c>
      <c r="AM497" s="17" t="str">
        <f>IF(VLOOKUP(AF497,Group,7,FALSE)="","",VLOOKUP(AF497,Group,7,FALSE))</f>
        <v/>
      </c>
      <c r="AO497" s="31" t="s">
        <v>153</v>
      </c>
    </row>
    <row r="498" spans="2:41" s="3" customFormat="1" ht="1.5" customHeight="1" x14ac:dyDescent="0.2">
      <c r="P498" s="75"/>
      <c r="Q498" s="90"/>
      <c r="R498" s="6"/>
      <c r="S498" s="39"/>
      <c r="T498" s="6"/>
      <c r="U498" s="5"/>
      <c r="V498" s="52"/>
      <c r="W498" s="56"/>
      <c r="X498" s="15"/>
      <c r="Y498" s="52"/>
      <c r="Z498" s="39"/>
      <c r="AA498" s="39"/>
      <c r="AB498" s="55"/>
      <c r="AC498" s="17"/>
      <c r="AD498" s="15"/>
      <c r="AE498" s="65"/>
      <c r="AF498" s="125"/>
      <c r="AG498" s="39"/>
      <c r="AH498" s="52"/>
      <c r="AJ498" s="17"/>
      <c r="AK498" s="17"/>
      <c r="AL498" s="17"/>
      <c r="AM498" s="17"/>
      <c r="AO498" s="31" t="s">
        <v>153</v>
      </c>
    </row>
    <row r="499" spans="2:41" s="3" customFormat="1" ht="9.9499999999999993" customHeight="1" x14ac:dyDescent="0.2">
      <c r="B499" s="113" t="s">
        <v>89</v>
      </c>
      <c r="D499" s="40"/>
      <c r="E499" s="75" t="s">
        <v>994</v>
      </c>
      <c r="F499" s="75"/>
      <c r="G499" s="30" t="s">
        <v>493</v>
      </c>
      <c r="H499" s="30"/>
      <c r="I499" s="30"/>
      <c r="J499" s="30"/>
      <c r="K499" s="30"/>
      <c r="L499" s="30"/>
      <c r="M499" s="30" t="s">
        <v>993</v>
      </c>
      <c r="N499" s="30"/>
      <c r="P499" s="75" t="s">
        <v>225</v>
      </c>
      <c r="Q499" s="90"/>
      <c r="R499" s="29"/>
      <c r="S499" s="39">
        <f>IF(Suggested="Yes",AA499,AG499)</f>
        <v>72.5</v>
      </c>
      <c r="T499" s="37" t="s">
        <v>140</v>
      </c>
      <c r="U499" s="5" t="str">
        <f>+Instructions!$B$3</f>
        <v>A</v>
      </c>
      <c r="V499" s="52"/>
      <c r="W499" s="56">
        <f>+Instructions!$C$22</f>
        <v>0</v>
      </c>
      <c r="X499" s="17">
        <f>ROUND($AA499*(1-W499)+0.004999,2)</f>
        <v>72.5</v>
      </c>
      <c r="Y499" s="52"/>
      <c r="Z499" s="6" t="s">
        <v>1307</v>
      </c>
      <c r="AA499" s="39">
        <v>72.5</v>
      </c>
      <c r="AB499" s="60">
        <f>+W499</f>
        <v>0</v>
      </c>
      <c r="AC499" s="17">
        <f>+X499</f>
        <v>72.5</v>
      </c>
      <c r="AD499" s="12">
        <f>(AG499-AC499)/AG499</f>
        <v>0</v>
      </c>
      <c r="AE499" s="122"/>
      <c r="AF499" s="130">
        <v>3</v>
      </c>
      <c r="AG499" s="53">
        <f>SUM(AJ499:AL499)+AE499</f>
        <v>72.5</v>
      </c>
      <c r="AH499" s="52"/>
      <c r="AJ499" s="17">
        <f>ROUND(AC499/(1-VLOOKUP(AF499,Group,2,FALSE)),2)</f>
        <v>72.5</v>
      </c>
      <c r="AK499" s="17">
        <f>IF(VLOOKUP(AF499,Group,5,FALSE)="YES",VLOOKUP(ROUND(ROUND(AJ499,1)-AJ499,2),Round,2,FALSE)+VLOOKUP(AF499,Group,6,FALSE),0)</f>
        <v>0</v>
      </c>
      <c r="AL499" s="17">
        <f>IF(VLOOKUP(AF499,Group,7,FALSE)="",0,ROUND(AJ499-0.04999,1)-AJ499+AM499)</f>
        <v>0</v>
      </c>
      <c r="AM499" s="17" t="str">
        <f>IF(VLOOKUP(AF499,Group,7,FALSE)="","",VLOOKUP(AF499,Group,7,FALSE))</f>
        <v/>
      </c>
      <c r="AO499" s="31" t="s">
        <v>153</v>
      </c>
    </row>
    <row r="500" spans="2:41" s="3" customFormat="1" ht="9.9499999999999993" customHeight="1" x14ac:dyDescent="0.2">
      <c r="B500" s="113" t="s">
        <v>89</v>
      </c>
      <c r="D500" s="40"/>
      <c r="E500" s="75" t="s">
        <v>994</v>
      </c>
      <c r="F500" s="75"/>
      <c r="G500" s="30" t="s">
        <v>886</v>
      </c>
      <c r="H500" s="30"/>
      <c r="I500" s="30"/>
      <c r="J500" s="30"/>
      <c r="K500" s="30"/>
      <c r="L500" s="30"/>
      <c r="M500" s="30" t="s">
        <v>993</v>
      </c>
      <c r="N500" s="30"/>
      <c r="P500" s="75" t="s">
        <v>225</v>
      </c>
      <c r="Q500" s="90"/>
      <c r="R500" s="29" t="s">
        <v>145</v>
      </c>
      <c r="S500" s="39">
        <f>IF(Suggested="Yes",AA500,AG500)</f>
        <v>98.25</v>
      </c>
      <c r="T500" s="37" t="s">
        <v>140</v>
      </c>
      <c r="U500" s="5" t="str">
        <f>+Instructions!$B$3</f>
        <v>A</v>
      </c>
      <c r="V500" s="52"/>
      <c r="W500" s="56">
        <f>+Instructions!$C$22</f>
        <v>0</v>
      </c>
      <c r="X500" s="17">
        <f>ROUND($AA500*(1-W500)+0.004999,2)</f>
        <v>98.25</v>
      </c>
      <c r="Y500" s="52"/>
      <c r="Z500" s="6" t="s">
        <v>1307</v>
      </c>
      <c r="AA500" s="39">
        <v>98.25</v>
      </c>
      <c r="AB500" s="60">
        <f>+W500</f>
        <v>0</v>
      </c>
      <c r="AC500" s="17">
        <f>+X500</f>
        <v>98.25</v>
      </c>
      <c r="AD500" s="12">
        <f>(AG500-AC500)/AG500</f>
        <v>0</v>
      </c>
      <c r="AE500" s="122"/>
      <c r="AF500" s="130">
        <v>3</v>
      </c>
      <c r="AG500" s="53">
        <f>SUM(AJ500:AL500)+AE500</f>
        <v>98.25</v>
      </c>
      <c r="AH500" s="52"/>
      <c r="AJ500" s="17">
        <f>ROUND(AC500/(1-VLOOKUP(AF500,Group,2,FALSE)),2)</f>
        <v>98.25</v>
      </c>
      <c r="AK500" s="17">
        <f>IF(VLOOKUP(AF500,Group,5,FALSE)="YES",VLOOKUP(ROUND(ROUND(AJ500,1)-AJ500,2),Round,2,FALSE)+VLOOKUP(AF500,Group,6,FALSE),0)</f>
        <v>0</v>
      </c>
      <c r="AL500" s="17">
        <f>IF(VLOOKUP(AF500,Group,7,FALSE)="",0,ROUND(AJ500-0.04999,1)-AJ500+AM500)</f>
        <v>0</v>
      </c>
      <c r="AM500" s="17" t="str">
        <f>IF(VLOOKUP(AF500,Group,7,FALSE)="","",VLOOKUP(AF500,Group,7,FALSE))</f>
        <v/>
      </c>
      <c r="AO500" s="31" t="s">
        <v>153</v>
      </c>
    </row>
    <row r="501" spans="2:41" s="3" customFormat="1" ht="1.5" customHeight="1" x14ac:dyDescent="0.2">
      <c r="P501" s="75"/>
      <c r="Q501" s="90"/>
      <c r="R501" s="6"/>
      <c r="S501" s="39"/>
      <c r="T501" s="6"/>
      <c r="U501" s="5"/>
      <c r="V501" s="52"/>
      <c r="W501" s="56"/>
      <c r="X501" s="15"/>
      <c r="Y501" s="52"/>
      <c r="Z501" s="39"/>
      <c r="AA501" s="39"/>
      <c r="AB501" s="55"/>
      <c r="AC501" s="17"/>
      <c r="AD501" s="15"/>
      <c r="AE501" s="65"/>
      <c r="AF501" s="125"/>
      <c r="AG501" s="39"/>
      <c r="AH501" s="52"/>
      <c r="AJ501" s="17"/>
      <c r="AK501" s="17"/>
      <c r="AL501" s="17"/>
      <c r="AM501" s="17"/>
      <c r="AO501" s="31" t="s">
        <v>153</v>
      </c>
    </row>
    <row r="502" spans="2:41" s="3" customFormat="1" ht="9.9499999999999993" customHeight="1" x14ac:dyDescent="0.2">
      <c r="B502" s="113" t="s">
        <v>89</v>
      </c>
      <c r="D502" s="40"/>
      <c r="E502" s="75" t="s">
        <v>962</v>
      </c>
      <c r="F502" s="75"/>
      <c r="G502" s="30" t="s">
        <v>960</v>
      </c>
      <c r="H502" s="30"/>
      <c r="I502" s="30"/>
      <c r="J502" s="30"/>
      <c r="K502" s="30"/>
      <c r="L502" s="30"/>
      <c r="M502" s="30" t="s">
        <v>993</v>
      </c>
      <c r="N502" s="30"/>
      <c r="P502" s="75" t="s">
        <v>963</v>
      </c>
      <c r="Q502" s="90"/>
      <c r="R502" s="29" t="s">
        <v>181</v>
      </c>
      <c r="S502" s="39">
        <f>IF(Suggested="Yes",AA502,AG502)</f>
        <v>83.05</v>
      </c>
      <c r="T502" s="37" t="s">
        <v>140</v>
      </c>
      <c r="U502" s="5" t="str">
        <f>+Instructions!$B$3</f>
        <v>A</v>
      </c>
      <c r="V502" s="52"/>
      <c r="W502" s="56">
        <f>+Instructions!$C$22</f>
        <v>0</v>
      </c>
      <c r="X502" s="17">
        <f>ROUND($AA502*(1-W502)+0.004999,2)</f>
        <v>83.05</v>
      </c>
      <c r="Y502" s="52"/>
      <c r="Z502" s="6" t="s">
        <v>1307</v>
      </c>
      <c r="AA502" s="39">
        <v>83.05</v>
      </c>
      <c r="AB502" s="60">
        <f>+W502</f>
        <v>0</v>
      </c>
      <c r="AC502" s="17">
        <f>+X502</f>
        <v>83.05</v>
      </c>
      <c r="AD502" s="12">
        <f>(AG502-AC502)/AG502</f>
        <v>0</v>
      </c>
      <c r="AE502" s="122"/>
      <c r="AF502" s="130">
        <v>3</v>
      </c>
      <c r="AG502" s="53">
        <f>SUM(AJ502:AL502)+AE502</f>
        <v>83.05</v>
      </c>
      <c r="AH502" s="52"/>
      <c r="AJ502" s="17">
        <f>ROUND(AC502/(1-VLOOKUP(AF502,Group,2,FALSE)),2)</f>
        <v>83.05</v>
      </c>
      <c r="AK502" s="17">
        <f>IF(VLOOKUP(AF502,Group,5,FALSE)="YES",VLOOKUP(ROUND(ROUND(AJ502,1)-AJ502,2),Round,2,FALSE)+VLOOKUP(AF502,Group,6,FALSE),0)</f>
        <v>0</v>
      </c>
      <c r="AL502" s="17">
        <f>IF(VLOOKUP(AF502,Group,7,FALSE)="",0,ROUND(AJ502-0.04999,1)-AJ502+AM502)</f>
        <v>0</v>
      </c>
      <c r="AM502" s="17" t="str">
        <f>IF(VLOOKUP(AF502,Group,7,FALSE)="","",VLOOKUP(AF502,Group,7,FALSE))</f>
        <v/>
      </c>
      <c r="AO502" s="31" t="s">
        <v>153</v>
      </c>
    </row>
    <row r="503" spans="2:41" s="3" customFormat="1" ht="9.9499999999999993" customHeight="1" x14ac:dyDescent="0.2">
      <c r="B503" s="113" t="s">
        <v>89</v>
      </c>
      <c r="D503" s="40"/>
      <c r="E503" s="75" t="s">
        <v>962</v>
      </c>
      <c r="F503" s="75"/>
      <c r="G503" s="30" t="s">
        <v>961</v>
      </c>
      <c r="H503" s="30"/>
      <c r="I503" s="30"/>
      <c r="J503" s="30"/>
      <c r="K503" s="30"/>
      <c r="L503" s="30"/>
      <c r="M503" s="30" t="s">
        <v>993</v>
      </c>
      <c r="N503" s="30"/>
      <c r="P503" s="75" t="s">
        <v>963</v>
      </c>
      <c r="Q503" s="90"/>
      <c r="R503" s="29" t="s">
        <v>145</v>
      </c>
      <c r="S503" s="39">
        <f>IF(Suggested="Yes",AA503,AG503)</f>
        <v>109.2</v>
      </c>
      <c r="T503" s="37" t="s">
        <v>140</v>
      </c>
      <c r="U503" s="5" t="str">
        <f>+Instructions!$B$3</f>
        <v>A</v>
      </c>
      <c r="V503" s="52"/>
      <c r="W503" s="56">
        <f>+Instructions!$C$22</f>
        <v>0</v>
      </c>
      <c r="X503" s="17">
        <f>ROUND($AA503*(1-W503)+0.004999,2)</f>
        <v>109.2</v>
      </c>
      <c r="Y503" s="52"/>
      <c r="Z503" s="6" t="s">
        <v>1307</v>
      </c>
      <c r="AA503" s="39">
        <v>109.2</v>
      </c>
      <c r="AB503" s="60">
        <f>+W503</f>
        <v>0</v>
      </c>
      <c r="AC503" s="17">
        <f>+X503</f>
        <v>109.2</v>
      </c>
      <c r="AD503" s="12">
        <f>(AG503-AC503)/AG503</f>
        <v>0</v>
      </c>
      <c r="AE503" s="122"/>
      <c r="AF503" s="130">
        <v>3</v>
      </c>
      <c r="AG503" s="53">
        <f>SUM(AJ503:AL503)+AE503</f>
        <v>109.2</v>
      </c>
      <c r="AH503" s="52"/>
      <c r="AJ503" s="17">
        <f>ROUND(AC503/(1-VLOOKUP(AF503,Group,2,FALSE)),2)</f>
        <v>109.2</v>
      </c>
      <c r="AK503" s="17">
        <f>IF(VLOOKUP(AF503,Group,5,FALSE)="YES",VLOOKUP(ROUND(ROUND(AJ503,1)-AJ503,2),Round,2,FALSE)+VLOOKUP(AF503,Group,6,FALSE),0)</f>
        <v>0</v>
      </c>
      <c r="AL503" s="17">
        <f>IF(VLOOKUP(AF503,Group,7,FALSE)="",0,ROUND(AJ503-0.04999,1)-AJ503+AM503)</f>
        <v>0</v>
      </c>
      <c r="AM503" s="17" t="str">
        <f>IF(VLOOKUP(AF503,Group,7,FALSE)="","",VLOOKUP(AF503,Group,7,FALSE))</f>
        <v/>
      </c>
      <c r="AO503" s="31" t="s">
        <v>153</v>
      </c>
    </row>
    <row r="504" spans="2:41" s="3" customFormat="1" ht="1.5" customHeight="1" x14ac:dyDescent="0.2">
      <c r="P504" s="75"/>
      <c r="Q504" s="90"/>
      <c r="R504" s="6"/>
      <c r="S504" s="39"/>
      <c r="T504" s="6"/>
      <c r="U504" s="5"/>
      <c r="V504" s="52"/>
      <c r="X504" s="56"/>
      <c r="Y504" s="52"/>
      <c r="AA504" s="39"/>
      <c r="AB504" s="39"/>
      <c r="AC504" s="55"/>
      <c r="AD504" s="17"/>
      <c r="AE504" s="15"/>
      <c r="AF504" s="65"/>
      <c r="AG504" s="125"/>
      <c r="AH504" s="52"/>
      <c r="AK504" s="17"/>
      <c r="AL504" s="17"/>
      <c r="AM504" s="17"/>
      <c r="AN504" s="17"/>
      <c r="AO504" s="31" t="s">
        <v>153</v>
      </c>
    </row>
    <row r="505" spans="2:41" s="3" customFormat="1" ht="9.9499999999999993" customHeight="1" x14ac:dyDescent="0.2">
      <c r="B505" s="113" t="s">
        <v>89</v>
      </c>
      <c r="D505" s="40"/>
      <c r="E505" s="75" t="s">
        <v>840</v>
      </c>
      <c r="F505" s="75"/>
      <c r="G505" s="30" t="s">
        <v>995</v>
      </c>
      <c r="H505" s="30"/>
      <c r="I505" s="30"/>
      <c r="J505" s="30"/>
      <c r="K505" s="30"/>
      <c r="L505" s="30"/>
      <c r="M505" s="30" t="s">
        <v>993</v>
      </c>
      <c r="N505" s="30"/>
      <c r="P505" s="75" t="s">
        <v>495</v>
      </c>
      <c r="Q505" s="90"/>
      <c r="R505" s="29"/>
      <c r="S505" s="39">
        <f>IF(Suggested="Yes",AA505,AG505)</f>
        <v>82.85</v>
      </c>
      <c r="T505" s="37" t="s">
        <v>140</v>
      </c>
      <c r="U505" s="5" t="str">
        <f>+Instructions!$B$3</f>
        <v>A</v>
      </c>
      <c r="V505" s="52"/>
      <c r="W505" s="56">
        <f>+Instructions!$C$22</f>
        <v>0</v>
      </c>
      <c r="X505" s="17">
        <f>ROUND($AA505*(1-W505)+0.004999,2)</f>
        <v>82.85</v>
      </c>
      <c r="Y505" s="52"/>
      <c r="Z505" s="6" t="s">
        <v>1307</v>
      </c>
      <c r="AA505" s="39">
        <v>82.85</v>
      </c>
      <c r="AB505" s="60">
        <f>+W505</f>
        <v>0</v>
      </c>
      <c r="AC505" s="17">
        <f>+X505</f>
        <v>82.85</v>
      </c>
      <c r="AD505" s="12">
        <f>(AG505-AC505)/AG505</f>
        <v>0</v>
      </c>
      <c r="AE505" s="122"/>
      <c r="AF505" s="130">
        <v>3</v>
      </c>
      <c r="AG505" s="53">
        <f>SUM(AJ505:AL505)+AE505</f>
        <v>82.85</v>
      </c>
      <c r="AH505" s="52"/>
      <c r="AJ505" s="17">
        <f>ROUND(AC505/(1-VLOOKUP(AF505,Group,2,FALSE)),2)</f>
        <v>82.85</v>
      </c>
      <c r="AK505" s="17">
        <f>IF(VLOOKUP(AF505,Group,5,FALSE)="YES",VLOOKUP(ROUND(ROUND(AJ505,1)-AJ505,2),Round,2,FALSE)+VLOOKUP(AF505,Group,6,FALSE),0)</f>
        <v>0</v>
      </c>
      <c r="AL505" s="17">
        <f>IF(VLOOKUP(AF505,Group,7,FALSE)="",0,ROUND(AJ505-0.04999,1)-AJ505+AM505)</f>
        <v>0</v>
      </c>
      <c r="AM505" s="17" t="str">
        <f>IF(VLOOKUP(AF505,Group,7,FALSE)="","",VLOOKUP(AF505,Group,7,FALSE))</f>
        <v/>
      </c>
      <c r="AO505" s="31" t="s">
        <v>153</v>
      </c>
    </row>
    <row r="506" spans="2:41" s="3" customFormat="1" ht="9.9499999999999993" customHeight="1" x14ac:dyDescent="0.2">
      <c r="B506" s="113" t="s">
        <v>89</v>
      </c>
      <c r="D506" s="40"/>
      <c r="E506" s="75" t="s">
        <v>840</v>
      </c>
      <c r="F506" s="75"/>
      <c r="G506" s="30" t="s">
        <v>996</v>
      </c>
      <c r="H506" s="30"/>
      <c r="I506" s="30"/>
      <c r="J506" s="30"/>
      <c r="K506" s="30"/>
      <c r="L506" s="30"/>
      <c r="M506" s="30" t="s">
        <v>993</v>
      </c>
      <c r="N506" s="30"/>
      <c r="P506" s="75" t="s">
        <v>495</v>
      </c>
      <c r="Q506" s="90"/>
      <c r="R506" s="29" t="s">
        <v>145</v>
      </c>
      <c r="S506" s="39">
        <f>IF(Suggested="Yes",AA506,AG506)</f>
        <v>109.05</v>
      </c>
      <c r="T506" s="37" t="s">
        <v>140</v>
      </c>
      <c r="U506" s="5" t="str">
        <f>+Instructions!$B$3</f>
        <v>A</v>
      </c>
      <c r="V506" s="52"/>
      <c r="W506" s="56">
        <f>+Instructions!$C$22</f>
        <v>0</v>
      </c>
      <c r="X506" s="17">
        <f>ROUND($AA506*(1-W506)+0.004999,2)</f>
        <v>109.05</v>
      </c>
      <c r="Y506" s="52"/>
      <c r="Z506" s="6" t="s">
        <v>1307</v>
      </c>
      <c r="AA506" s="39">
        <v>109.05</v>
      </c>
      <c r="AB506" s="60">
        <f>+W506</f>
        <v>0</v>
      </c>
      <c r="AC506" s="17">
        <f>+X506</f>
        <v>109.05</v>
      </c>
      <c r="AD506" s="12">
        <f>(AG506-AC506)/AG506</f>
        <v>0</v>
      </c>
      <c r="AE506" s="122"/>
      <c r="AF506" s="130">
        <v>3</v>
      </c>
      <c r="AG506" s="53">
        <f>SUM(AJ506:AL506)+AE506</f>
        <v>109.05</v>
      </c>
      <c r="AH506" s="52"/>
      <c r="AJ506" s="17">
        <f>ROUND(AC506/(1-VLOOKUP(AF506,Group,2,FALSE)),2)</f>
        <v>109.05</v>
      </c>
      <c r="AK506" s="17">
        <f>IF(VLOOKUP(AF506,Group,5,FALSE)="YES",VLOOKUP(ROUND(ROUND(AJ506,1)-AJ506,2),Round,2,FALSE)+VLOOKUP(AF506,Group,6,FALSE),0)</f>
        <v>0</v>
      </c>
      <c r="AL506" s="17">
        <f>IF(VLOOKUP(AF506,Group,7,FALSE)="",0,ROUND(AJ506-0.04999,1)-AJ506+AM506)</f>
        <v>0</v>
      </c>
      <c r="AM506" s="17" t="str">
        <f>IF(VLOOKUP(AF506,Group,7,FALSE)="","",VLOOKUP(AF506,Group,7,FALSE))</f>
        <v/>
      </c>
      <c r="AO506" s="31" t="s">
        <v>153</v>
      </c>
    </row>
    <row r="507" spans="2:41" s="3" customFormat="1" ht="1.5" customHeight="1" x14ac:dyDescent="0.2">
      <c r="P507" s="75"/>
      <c r="Q507" s="90"/>
      <c r="R507" s="6"/>
      <c r="S507" s="39"/>
      <c r="T507" s="6"/>
      <c r="U507" s="5"/>
      <c r="V507" s="52"/>
      <c r="W507" s="56"/>
      <c r="X507" s="15"/>
      <c r="Y507" s="52"/>
      <c r="Z507" s="39"/>
      <c r="AA507" s="39"/>
      <c r="AB507" s="55"/>
      <c r="AC507" s="17"/>
      <c r="AD507" s="15"/>
      <c r="AE507" s="65"/>
      <c r="AF507" s="125"/>
      <c r="AG507" s="39"/>
      <c r="AH507" s="52"/>
      <c r="AJ507" s="17"/>
      <c r="AK507" s="17"/>
      <c r="AL507" s="17"/>
      <c r="AM507" s="17"/>
      <c r="AO507" s="31" t="s">
        <v>153</v>
      </c>
    </row>
    <row r="508" spans="2:41" s="3" customFormat="1" ht="9.9499999999999993" customHeight="1" x14ac:dyDescent="0.2">
      <c r="B508" s="113" t="s">
        <v>89</v>
      </c>
      <c r="D508" s="40"/>
      <c r="E508" s="75" t="s">
        <v>999</v>
      </c>
      <c r="F508" s="75"/>
      <c r="G508" s="203" t="s">
        <v>997</v>
      </c>
      <c r="H508" s="30"/>
      <c r="I508" s="30"/>
      <c r="J508" s="30"/>
      <c r="K508" s="30"/>
      <c r="L508" s="30"/>
      <c r="M508" s="30" t="s">
        <v>993</v>
      </c>
      <c r="N508" s="30"/>
      <c r="P508" s="75" t="s">
        <v>350</v>
      </c>
      <c r="Q508" s="90"/>
      <c r="R508" s="29"/>
      <c r="S508" s="39">
        <f>IF(Suggested="Yes",AA508,AG508)</f>
        <v>83.7</v>
      </c>
      <c r="T508" s="37" t="s">
        <v>140</v>
      </c>
      <c r="U508" s="5" t="str">
        <f>+Instructions!$B$3</f>
        <v>A</v>
      </c>
      <c r="V508" s="52"/>
      <c r="W508" s="56">
        <f>+Instructions!$C$22</f>
        <v>0</v>
      </c>
      <c r="X508" s="17">
        <f>ROUND($AA508*(1-W508)+0.004999,2)</f>
        <v>83.7</v>
      </c>
      <c r="Y508" s="52"/>
      <c r="Z508" s="6" t="s">
        <v>1307</v>
      </c>
      <c r="AA508" s="39">
        <v>83.7</v>
      </c>
      <c r="AB508" s="60">
        <f>+W508</f>
        <v>0</v>
      </c>
      <c r="AC508" s="17">
        <f>+X508</f>
        <v>83.7</v>
      </c>
      <c r="AD508" s="12">
        <f>(AG508-AC508)/AG508</f>
        <v>0</v>
      </c>
      <c r="AE508" s="122"/>
      <c r="AF508" s="130">
        <v>3</v>
      </c>
      <c r="AG508" s="53">
        <f>SUM(AJ508:AL508)+AE508</f>
        <v>83.7</v>
      </c>
      <c r="AH508" s="52"/>
      <c r="AJ508" s="17">
        <f>ROUND(AC508/(1-VLOOKUP(AF508,Group,2,FALSE)),2)</f>
        <v>83.7</v>
      </c>
      <c r="AK508" s="17">
        <f>IF(VLOOKUP(AF508,Group,5,FALSE)="YES",VLOOKUP(ROUND(ROUND(AJ508,1)-AJ508,2),Round,2,FALSE)+VLOOKUP(AF508,Group,6,FALSE),0)</f>
        <v>0</v>
      </c>
      <c r="AL508" s="17">
        <f>IF(VLOOKUP(AF508,Group,7,FALSE)="",0,ROUND(AJ508-0.04999,1)-AJ508+AM508)</f>
        <v>0</v>
      </c>
      <c r="AM508" s="17" t="str">
        <f>IF(VLOOKUP(AF508,Group,7,FALSE)="","",VLOOKUP(AF508,Group,7,FALSE))</f>
        <v/>
      </c>
      <c r="AO508" s="31" t="s">
        <v>153</v>
      </c>
    </row>
    <row r="509" spans="2:41" s="3" customFormat="1" ht="9.9499999999999993" customHeight="1" x14ac:dyDescent="0.2">
      <c r="B509" s="113" t="s">
        <v>89</v>
      </c>
      <c r="D509" s="40"/>
      <c r="E509" s="75" t="s">
        <v>999</v>
      </c>
      <c r="F509" s="75"/>
      <c r="G509" s="203" t="s">
        <v>998</v>
      </c>
      <c r="H509" s="30"/>
      <c r="I509" s="30"/>
      <c r="J509" s="30"/>
      <c r="K509" s="30"/>
      <c r="L509" s="30"/>
      <c r="M509" s="30" t="s">
        <v>993</v>
      </c>
      <c r="N509" s="30"/>
      <c r="P509" s="75" t="s">
        <v>350</v>
      </c>
      <c r="Q509" s="90"/>
      <c r="R509" s="29" t="s">
        <v>145</v>
      </c>
      <c r="S509" s="39">
        <f>IF(Suggested="Yes",AA509,AG509)</f>
        <v>109.85</v>
      </c>
      <c r="T509" s="37" t="s">
        <v>140</v>
      </c>
      <c r="U509" s="5" t="str">
        <f>+Instructions!$B$3</f>
        <v>A</v>
      </c>
      <c r="V509" s="52"/>
      <c r="W509" s="56">
        <f>+Instructions!$C$22</f>
        <v>0</v>
      </c>
      <c r="X509" s="17">
        <f>ROUND($AA509*(1-W509)+0.004999,2)</f>
        <v>109.85</v>
      </c>
      <c r="Y509" s="52"/>
      <c r="Z509" s="6" t="s">
        <v>1307</v>
      </c>
      <c r="AA509" s="39">
        <v>109.85</v>
      </c>
      <c r="AB509" s="60">
        <f>+W509</f>
        <v>0</v>
      </c>
      <c r="AC509" s="17">
        <f>+X509</f>
        <v>109.85</v>
      </c>
      <c r="AD509" s="12">
        <f>(AG509-AC509)/AG509</f>
        <v>0</v>
      </c>
      <c r="AE509" s="122"/>
      <c r="AF509" s="130">
        <v>3</v>
      </c>
      <c r="AG509" s="53">
        <f>SUM(AJ509:AL509)+AE509</f>
        <v>109.85</v>
      </c>
      <c r="AH509" s="52"/>
      <c r="AJ509" s="17">
        <f>ROUND(AC509/(1-VLOOKUP(AF509,Group,2,FALSE)),2)</f>
        <v>109.85</v>
      </c>
      <c r="AK509" s="17">
        <f>IF(VLOOKUP(AF509,Group,5,FALSE)="YES",VLOOKUP(ROUND(ROUND(AJ509,1)-AJ509,2),Round,2,FALSE)+VLOOKUP(AF509,Group,6,FALSE),0)</f>
        <v>0</v>
      </c>
      <c r="AL509" s="17">
        <f>IF(VLOOKUP(AF509,Group,7,FALSE)="",0,ROUND(AJ509-0.04999,1)-AJ509+AM509)</f>
        <v>0</v>
      </c>
      <c r="AM509" s="17" t="str">
        <f>IF(VLOOKUP(AF509,Group,7,FALSE)="","",VLOOKUP(AF509,Group,7,FALSE))</f>
        <v/>
      </c>
      <c r="AO509" s="31" t="s">
        <v>153</v>
      </c>
    </row>
    <row r="510" spans="2:41" s="3" customFormat="1" ht="1.5" customHeight="1" x14ac:dyDescent="0.2">
      <c r="P510" s="75"/>
      <c r="Q510" s="90"/>
      <c r="R510" s="6"/>
      <c r="S510" s="39"/>
      <c r="T510" s="6"/>
      <c r="U510" s="5"/>
      <c r="V510" s="52"/>
      <c r="W510" s="56"/>
      <c r="X510" s="15"/>
      <c r="Y510" s="52"/>
      <c r="Z510" s="39"/>
      <c r="AA510" s="39"/>
      <c r="AB510" s="55"/>
      <c r="AC510" s="17"/>
      <c r="AD510" s="15"/>
      <c r="AE510" s="65"/>
      <c r="AF510" s="125"/>
      <c r="AG510" s="39"/>
      <c r="AH510" s="52"/>
      <c r="AJ510" s="17"/>
      <c r="AK510" s="17"/>
      <c r="AL510" s="17"/>
      <c r="AM510" s="17"/>
      <c r="AO510" s="31" t="s">
        <v>153</v>
      </c>
    </row>
    <row r="511" spans="2:41" s="3" customFormat="1" ht="9.9499999999999993" customHeight="1" x14ac:dyDescent="0.2">
      <c r="B511" s="113" t="s">
        <v>89</v>
      </c>
      <c r="D511" s="40"/>
      <c r="E511" s="75" t="s">
        <v>1000</v>
      </c>
      <c r="F511" s="75"/>
      <c r="G511" s="203" t="s">
        <v>1002</v>
      </c>
      <c r="H511" s="30"/>
      <c r="I511" s="30"/>
      <c r="J511" s="30"/>
      <c r="K511" s="30"/>
      <c r="L511" s="30"/>
      <c r="M511" s="30" t="s">
        <v>993</v>
      </c>
      <c r="N511" s="30"/>
      <c r="P511" s="75" t="s">
        <v>1001</v>
      </c>
      <c r="Q511" s="90"/>
      <c r="R511" s="29"/>
      <c r="S511" s="39">
        <f>IF(Suggested="Yes",AA511,AG511)</f>
        <v>82.85</v>
      </c>
      <c r="T511" s="37" t="s">
        <v>140</v>
      </c>
      <c r="U511" s="5" t="str">
        <f>+Instructions!$B$3</f>
        <v>A</v>
      </c>
      <c r="V511" s="52"/>
      <c r="W511" s="56">
        <f>+Instructions!$C$22</f>
        <v>0</v>
      </c>
      <c r="X511" s="17">
        <f>ROUND($AA511*(1-W511)+0.004999,2)</f>
        <v>82.85</v>
      </c>
      <c r="Y511" s="52"/>
      <c r="Z511" s="6" t="s">
        <v>1307</v>
      </c>
      <c r="AA511" s="39">
        <v>82.85</v>
      </c>
      <c r="AB511" s="60">
        <f>+W511</f>
        <v>0</v>
      </c>
      <c r="AC511" s="17">
        <f>+X511</f>
        <v>82.85</v>
      </c>
      <c r="AD511" s="12">
        <f>(AG511-AC511)/AG511</f>
        <v>0</v>
      </c>
      <c r="AE511" s="122"/>
      <c r="AF511" s="130">
        <v>3</v>
      </c>
      <c r="AG511" s="53">
        <f>SUM(AJ511:AL511)+AE511</f>
        <v>82.85</v>
      </c>
      <c r="AH511" s="52"/>
      <c r="AJ511" s="17">
        <f>ROUND(AC511/(1-VLOOKUP(AF511,Group,2,FALSE)),2)</f>
        <v>82.85</v>
      </c>
      <c r="AK511" s="17">
        <f>IF(VLOOKUP(AF511,Group,5,FALSE)="YES",VLOOKUP(ROUND(ROUND(AJ511,1)-AJ511,2),Round,2,FALSE)+VLOOKUP(AF511,Group,6,FALSE),0)</f>
        <v>0</v>
      </c>
      <c r="AL511" s="17">
        <f>IF(VLOOKUP(AF511,Group,7,FALSE)="",0,ROUND(AJ511-0.04999,1)-AJ511+AM511)</f>
        <v>0</v>
      </c>
      <c r="AM511" s="17" t="str">
        <f>IF(VLOOKUP(AF511,Group,7,FALSE)="","",VLOOKUP(AF511,Group,7,FALSE))</f>
        <v/>
      </c>
      <c r="AO511" s="31" t="s">
        <v>153</v>
      </c>
    </row>
    <row r="512" spans="2:41" s="3" customFormat="1" ht="9.9499999999999993" customHeight="1" x14ac:dyDescent="0.2">
      <c r="B512" s="113" t="s">
        <v>89</v>
      </c>
      <c r="D512" s="40"/>
      <c r="E512" s="75" t="s">
        <v>1000</v>
      </c>
      <c r="F512" s="75"/>
      <c r="G512" s="203" t="s">
        <v>1003</v>
      </c>
      <c r="H512" s="30"/>
      <c r="I512" s="30"/>
      <c r="J512" s="30"/>
      <c r="K512" s="30"/>
      <c r="L512" s="30"/>
      <c r="M512" s="30" t="s">
        <v>993</v>
      </c>
      <c r="N512" s="30"/>
      <c r="P512" s="75" t="s">
        <v>1001</v>
      </c>
      <c r="Q512" s="90"/>
      <c r="R512" s="29" t="s">
        <v>145</v>
      </c>
      <c r="S512" s="39">
        <f>IF(Suggested="Yes",AA512,AG512)</f>
        <v>109.05</v>
      </c>
      <c r="T512" s="37" t="s">
        <v>140</v>
      </c>
      <c r="U512" s="5" t="str">
        <f>+Instructions!$B$3</f>
        <v>A</v>
      </c>
      <c r="V512" s="52"/>
      <c r="W512" s="56">
        <f>+Instructions!$C$22</f>
        <v>0</v>
      </c>
      <c r="X512" s="17">
        <f>ROUND($AA512*(1-W512)+0.004999,2)</f>
        <v>109.05</v>
      </c>
      <c r="Y512" s="52"/>
      <c r="Z512" s="6" t="s">
        <v>1307</v>
      </c>
      <c r="AA512" s="39">
        <v>109.05</v>
      </c>
      <c r="AB512" s="60">
        <f>+W512</f>
        <v>0</v>
      </c>
      <c r="AC512" s="17">
        <f>+X512</f>
        <v>109.05</v>
      </c>
      <c r="AD512" s="12">
        <f>(AG512-AC512)/AG512</f>
        <v>0</v>
      </c>
      <c r="AE512" s="122"/>
      <c r="AF512" s="130">
        <v>3</v>
      </c>
      <c r="AG512" s="53">
        <f>SUM(AJ512:AL512)+AE512</f>
        <v>109.05</v>
      </c>
      <c r="AH512" s="52"/>
      <c r="AJ512" s="17">
        <f>ROUND(AC512/(1-VLOOKUP(AF512,Group,2,FALSE)),2)</f>
        <v>109.05</v>
      </c>
      <c r="AK512" s="17">
        <f>IF(VLOOKUP(AF512,Group,5,FALSE)="YES",VLOOKUP(ROUND(ROUND(AJ512,1)-AJ512,2),Round,2,FALSE)+VLOOKUP(AF512,Group,6,FALSE),0)</f>
        <v>0</v>
      </c>
      <c r="AL512" s="17">
        <f>IF(VLOOKUP(AF512,Group,7,FALSE)="",0,ROUND(AJ512-0.04999,1)-AJ512+AM512)</f>
        <v>0</v>
      </c>
      <c r="AM512" s="17" t="str">
        <f>IF(VLOOKUP(AF512,Group,7,FALSE)="","",VLOOKUP(AF512,Group,7,FALSE))</f>
        <v/>
      </c>
      <c r="AO512" s="31" t="s">
        <v>153</v>
      </c>
    </row>
    <row r="513" spans="2:41" s="3" customFormat="1" ht="1.5" customHeight="1" x14ac:dyDescent="0.2">
      <c r="P513" s="75"/>
      <c r="Q513" s="90"/>
      <c r="R513" s="6"/>
      <c r="S513" s="39"/>
      <c r="T513" s="6"/>
      <c r="U513" s="5"/>
      <c r="V513" s="52"/>
      <c r="W513" s="56"/>
      <c r="X513" s="15"/>
      <c r="Y513" s="52"/>
      <c r="Z513" s="39"/>
      <c r="AA513" s="39"/>
      <c r="AB513" s="55"/>
      <c r="AC513" s="17"/>
      <c r="AD513" s="15"/>
      <c r="AE513" s="65"/>
      <c r="AF513" s="125"/>
      <c r="AG513" s="39"/>
      <c r="AH513" s="52"/>
      <c r="AJ513" s="17"/>
      <c r="AK513" s="17"/>
      <c r="AL513" s="17"/>
      <c r="AM513" s="17"/>
      <c r="AO513" s="31" t="s">
        <v>153</v>
      </c>
    </row>
    <row r="514" spans="2:41" s="3" customFormat="1" ht="9.75" customHeight="1" x14ac:dyDescent="0.2">
      <c r="D514" s="3" t="s">
        <v>146</v>
      </c>
      <c r="E514" s="177" t="s">
        <v>980</v>
      </c>
      <c r="P514" s="75"/>
      <c r="Q514" s="90"/>
      <c r="R514" s="6"/>
      <c r="S514" s="39"/>
      <c r="T514" s="6"/>
      <c r="U514" s="5"/>
      <c r="V514" s="52"/>
      <c r="W514" s="56"/>
      <c r="X514" s="15"/>
      <c r="Y514" s="52"/>
      <c r="Z514" s="39"/>
      <c r="AA514" s="39"/>
      <c r="AB514" s="55"/>
      <c r="AC514" s="17"/>
      <c r="AD514" s="15"/>
      <c r="AE514" s="65"/>
      <c r="AF514" s="125"/>
      <c r="AG514" s="39"/>
      <c r="AH514" s="52"/>
      <c r="AJ514" s="17"/>
      <c r="AK514" s="17"/>
      <c r="AL514" s="17"/>
      <c r="AM514" s="17"/>
      <c r="AO514" s="31"/>
    </row>
    <row r="515" spans="2:41" s="3" customFormat="1" ht="9.75" customHeight="1" x14ac:dyDescent="0.2">
      <c r="E515" s="177" t="s">
        <v>924</v>
      </c>
      <c r="M515" s="177"/>
      <c r="P515" s="75"/>
      <c r="Q515" s="90"/>
      <c r="R515" s="6"/>
      <c r="S515" s="39"/>
      <c r="T515" s="6"/>
      <c r="U515" s="5"/>
      <c r="V515" s="52"/>
      <c r="W515" s="56"/>
      <c r="X515" s="15"/>
      <c r="Y515" s="52"/>
      <c r="Z515" s="39"/>
      <c r="AA515" s="39"/>
      <c r="AB515" s="55"/>
      <c r="AC515" s="17"/>
      <c r="AD515" s="15"/>
      <c r="AE515" s="65"/>
      <c r="AF515" s="125"/>
      <c r="AG515" s="39"/>
      <c r="AH515" s="52"/>
      <c r="AJ515" s="17"/>
      <c r="AK515" s="17"/>
      <c r="AL515" s="17"/>
      <c r="AM515" s="17"/>
      <c r="AO515" s="31"/>
    </row>
    <row r="516" spans="2:41" s="3" customFormat="1" ht="9.75" customHeight="1" x14ac:dyDescent="0.2">
      <c r="E516" s="177" t="s">
        <v>1071</v>
      </c>
      <c r="M516" s="177"/>
      <c r="P516" s="75"/>
      <c r="Q516" s="90"/>
      <c r="R516" s="6"/>
      <c r="S516" s="39"/>
      <c r="T516" s="6"/>
      <c r="U516" s="5"/>
      <c r="V516" s="52"/>
      <c r="W516" s="56"/>
      <c r="X516" s="15"/>
      <c r="Y516" s="52"/>
      <c r="Z516" s="39"/>
      <c r="AA516" s="39"/>
      <c r="AB516" s="55"/>
      <c r="AC516" s="17"/>
      <c r="AD516" s="15"/>
      <c r="AE516" s="65"/>
      <c r="AF516" s="125"/>
      <c r="AG516" s="39"/>
      <c r="AH516" s="52"/>
      <c r="AJ516" s="17"/>
      <c r="AK516" s="17"/>
      <c r="AL516" s="17"/>
      <c r="AM516" s="17"/>
      <c r="AO516" s="31"/>
    </row>
    <row r="517" spans="2:41" s="3" customFormat="1" ht="9.75" customHeight="1" x14ac:dyDescent="0.2">
      <c r="E517" s="177" t="s">
        <v>940</v>
      </c>
      <c r="M517" s="177"/>
      <c r="P517" s="75"/>
      <c r="Q517" s="90"/>
      <c r="R517" s="6"/>
      <c r="S517" s="39"/>
      <c r="T517" s="6"/>
      <c r="U517" s="5"/>
      <c r="V517" s="52"/>
      <c r="W517" s="56"/>
      <c r="X517" s="15"/>
      <c r="Y517" s="52"/>
      <c r="Z517" s="39"/>
      <c r="AA517" s="39"/>
      <c r="AB517" s="55"/>
      <c r="AC517" s="17"/>
      <c r="AD517" s="15"/>
      <c r="AE517" s="65"/>
      <c r="AF517" s="125"/>
      <c r="AG517" s="39"/>
      <c r="AH517" s="52"/>
      <c r="AJ517" s="17"/>
      <c r="AK517" s="17"/>
      <c r="AL517" s="17"/>
      <c r="AM517" s="17"/>
      <c r="AO517" s="31"/>
    </row>
    <row r="518" spans="2:41" s="3" customFormat="1" ht="3.95" customHeight="1" x14ac:dyDescent="0.2">
      <c r="P518" s="75"/>
      <c r="Q518" s="90"/>
      <c r="R518" s="6"/>
      <c r="S518" s="39"/>
      <c r="T518" s="6"/>
      <c r="U518" s="5"/>
      <c r="V518" s="52"/>
      <c r="W518" s="56"/>
      <c r="X518" s="15"/>
      <c r="Y518" s="52"/>
      <c r="Z518" s="39"/>
      <c r="AA518" s="39"/>
      <c r="AB518" s="55"/>
      <c r="AC518" s="17"/>
      <c r="AD518" s="15"/>
      <c r="AE518" s="65"/>
      <c r="AF518" s="125"/>
      <c r="AG518" s="39"/>
      <c r="AH518" s="52"/>
      <c r="AJ518" s="17"/>
      <c r="AK518" s="17"/>
      <c r="AL518" s="17"/>
      <c r="AM518" s="17"/>
      <c r="AO518" s="31" t="s">
        <v>153</v>
      </c>
    </row>
    <row r="519" spans="2:41" s="3" customFormat="1" ht="9.9499999999999993" customHeight="1" x14ac:dyDescent="0.2">
      <c r="C519" s="74" t="s">
        <v>644</v>
      </c>
      <c r="M519" s="3" t="s">
        <v>31</v>
      </c>
      <c r="P519" s="75"/>
      <c r="Q519" s="90"/>
      <c r="R519" s="80" t="s">
        <v>603</v>
      </c>
      <c r="S519" s="200" t="s">
        <v>617</v>
      </c>
      <c r="T519" s="201"/>
      <c r="U519" s="5"/>
      <c r="V519" s="52"/>
      <c r="W519" s="56"/>
      <c r="X519" s="15"/>
      <c r="Y519" s="52"/>
      <c r="Z519" s="39"/>
      <c r="AA519" s="39"/>
      <c r="AB519" s="55"/>
      <c r="AC519" s="17"/>
      <c r="AD519" s="15"/>
      <c r="AE519" s="65"/>
      <c r="AF519" s="125"/>
      <c r="AG519" s="39"/>
      <c r="AH519" s="52"/>
      <c r="AJ519" s="17"/>
      <c r="AK519" s="17"/>
      <c r="AL519" s="17"/>
      <c r="AM519" s="17"/>
      <c r="AO519" s="31"/>
    </row>
    <row r="520" spans="2:41" s="3" customFormat="1" ht="2.4500000000000002" customHeight="1" x14ac:dyDescent="0.2">
      <c r="P520" s="75"/>
      <c r="Q520" s="90"/>
      <c r="R520" s="6"/>
      <c r="S520" s="39"/>
      <c r="T520" s="6"/>
      <c r="U520" s="5"/>
      <c r="V520" s="52"/>
      <c r="W520" s="56"/>
      <c r="X520" s="15"/>
      <c r="Y520" s="52"/>
      <c r="Z520" s="39"/>
      <c r="AA520" s="39"/>
      <c r="AB520" s="55"/>
      <c r="AC520" s="17"/>
      <c r="AD520" s="15"/>
      <c r="AE520" s="65"/>
      <c r="AF520" s="125"/>
      <c r="AG520" s="39"/>
      <c r="AH520" s="52"/>
      <c r="AJ520" s="17"/>
      <c r="AK520" s="17"/>
      <c r="AL520" s="17"/>
      <c r="AM520" s="17"/>
      <c r="AO520" s="31" t="s">
        <v>153</v>
      </c>
    </row>
    <row r="521" spans="2:41" s="3" customFormat="1" ht="9.9499999999999993" customHeight="1" x14ac:dyDescent="0.2">
      <c r="C521" s="35"/>
      <c r="D521" s="40" t="s">
        <v>91</v>
      </c>
      <c r="E521" s="202" t="s">
        <v>612</v>
      </c>
      <c r="G521" s="202" t="s">
        <v>629</v>
      </c>
      <c r="H521" s="142"/>
      <c r="J521" s="202" t="s">
        <v>631</v>
      </c>
      <c r="K521" s="142"/>
      <c r="M521" s="202" t="s">
        <v>625</v>
      </c>
      <c r="N521" s="142"/>
      <c r="O521" s="142"/>
      <c r="P521" s="30"/>
      <c r="Q521" s="30"/>
      <c r="R521" s="30"/>
      <c r="S521" s="39"/>
      <c r="T521" s="30"/>
      <c r="U521" s="5"/>
      <c r="V521" s="52"/>
      <c r="W521" s="70"/>
      <c r="X521" s="70"/>
      <c r="Y521" s="52"/>
      <c r="Z521" s="39"/>
      <c r="AA521" s="39"/>
      <c r="AB521" s="55"/>
      <c r="AC521" s="17"/>
      <c r="AD521" s="15"/>
      <c r="AE521" s="65"/>
      <c r="AF521" s="125"/>
      <c r="AG521" s="17"/>
      <c r="AH521" s="52"/>
      <c r="AJ521" s="17"/>
      <c r="AK521" s="17"/>
      <c r="AL521" s="17"/>
      <c r="AM521" s="17"/>
      <c r="AO521" s="31"/>
    </row>
    <row r="522" spans="2:41" s="3" customFormat="1" ht="9.9499999999999993" customHeight="1" x14ac:dyDescent="0.2">
      <c r="C522" s="35"/>
      <c r="D522" s="40"/>
      <c r="E522" s="202" t="s">
        <v>613</v>
      </c>
      <c r="G522" s="202" t="s">
        <v>630</v>
      </c>
      <c r="H522" s="142"/>
      <c r="J522" s="202" t="s">
        <v>632</v>
      </c>
      <c r="K522" s="142"/>
      <c r="M522" s="202" t="s">
        <v>626</v>
      </c>
      <c r="N522" s="142"/>
      <c r="O522" s="142"/>
      <c r="P522" s="30"/>
      <c r="Q522" s="142"/>
      <c r="R522" s="30"/>
      <c r="S522" s="39"/>
      <c r="T522" s="30"/>
      <c r="U522" s="5"/>
      <c r="V522" s="52"/>
      <c r="W522" s="70"/>
      <c r="X522" s="70"/>
      <c r="Y522" s="52"/>
      <c r="Z522" s="39"/>
      <c r="AA522" s="39"/>
      <c r="AB522" s="55"/>
      <c r="AC522" s="17"/>
      <c r="AD522" s="15"/>
      <c r="AE522" s="65"/>
      <c r="AF522" s="125"/>
      <c r="AG522" s="17"/>
      <c r="AH522" s="52"/>
      <c r="AJ522" s="17"/>
      <c r="AK522" s="17"/>
      <c r="AL522" s="17"/>
      <c r="AM522" s="17"/>
      <c r="AO522" s="31"/>
    </row>
    <row r="523" spans="2:41" s="3" customFormat="1" ht="9.9499999999999993" customHeight="1" x14ac:dyDescent="0.2">
      <c r="C523" s="35"/>
      <c r="D523" s="40"/>
      <c r="E523" s="202" t="s">
        <v>624</v>
      </c>
      <c r="G523" s="202" t="s">
        <v>628</v>
      </c>
      <c r="H523" s="142"/>
      <c r="J523" s="202" t="s">
        <v>633</v>
      </c>
      <c r="K523" s="142"/>
      <c r="M523" s="202" t="s">
        <v>627</v>
      </c>
      <c r="N523" s="142"/>
      <c r="O523" s="30"/>
      <c r="P523" s="30"/>
      <c r="Q523" s="30"/>
      <c r="R523" s="30"/>
      <c r="S523" s="39"/>
      <c r="T523" s="30"/>
      <c r="U523" s="5"/>
      <c r="V523" s="52"/>
      <c r="W523" s="70"/>
      <c r="X523" s="70"/>
      <c r="Y523" s="52"/>
      <c r="Z523" s="39"/>
      <c r="AA523" s="39"/>
      <c r="AB523" s="55"/>
      <c r="AC523" s="17"/>
      <c r="AD523" s="15"/>
      <c r="AE523" s="65"/>
      <c r="AF523" s="125"/>
      <c r="AG523" s="17"/>
      <c r="AH523" s="52"/>
      <c r="AJ523" s="17"/>
      <c r="AK523" s="17"/>
      <c r="AL523" s="17"/>
      <c r="AM523" s="17"/>
      <c r="AO523" s="31"/>
    </row>
    <row r="524" spans="2:41" s="3" customFormat="1" ht="1.5" customHeight="1" x14ac:dyDescent="0.2">
      <c r="P524" s="75"/>
      <c r="Q524" s="90"/>
      <c r="R524" s="6"/>
      <c r="S524" s="39"/>
      <c r="T524" s="6"/>
      <c r="U524" s="5"/>
      <c r="V524" s="52"/>
      <c r="W524" s="56"/>
      <c r="X524" s="15"/>
      <c r="Y524" s="52"/>
      <c r="Z524" s="39"/>
      <c r="AA524" s="39"/>
      <c r="AB524" s="55"/>
      <c r="AC524" s="17"/>
      <c r="AD524" s="15"/>
      <c r="AE524" s="65"/>
      <c r="AF524" s="125"/>
      <c r="AG524" s="39"/>
      <c r="AH524" s="52"/>
      <c r="AJ524" s="17"/>
      <c r="AK524" s="17"/>
      <c r="AL524" s="17"/>
      <c r="AM524" s="17"/>
      <c r="AO524" s="31" t="s">
        <v>153</v>
      </c>
    </row>
    <row r="525" spans="2:41" s="3" customFormat="1" ht="9.9499999999999993" customHeight="1" x14ac:dyDescent="0.2">
      <c r="B525" s="113" t="s">
        <v>89</v>
      </c>
      <c r="D525" s="40"/>
      <c r="E525" s="75" t="s">
        <v>634</v>
      </c>
      <c r="F525" s="75"/>
      <c r="G525" s="203" t="s">
        <v>619</v>
      </c>
      <c r="H525" s="30"/>
      <c r="I525" s="30"/>
      <c r="J525" s="30"/>
      <c r="K525" s="30"/>
      <c r="L525" s="30"/>
      <c r="M525" s="30" t="s">
        <v>15</v>
      </c>
      <c r="N525" s="30"/>
      <c r="P525" s="75" t="s">
        <v>635</v>
      </c>
      <c r="Q525" s="90"/>
      <c r="R525" s="29"/>
      <c r="S525" s="39">
        <f>IF(Suggested="Yes",AA525,AG525)</f>
        <v>83.1</v>
      </c>
      <c r="T525" s="37" t="s">
        <v>140</v>
      </c>
      <c r="U525" s="5" t="str">
        <f>+Instructions!$B$3</f>
        <v>A</v>
      </c>
      <c r="V525" s="52"/>
      <c r="W525" s="56">
        <f>+Instructions!$C$22</f>
        <v>0</v>
      </c>
      <c r="X525" s="17">
        <f>ROUND($AA525*(1-W525)+0.004999,2)</f>
        <v>83.1</v>
      </c>
      <c r="Y525" s="52"/>
      <c r="Z525" s="6" t="s">
        <v>1307</v>
      </c>
      <c r="AA525" s="39">
        <v>83.1</v>
      </c>
      <c r="AB525" s="60">
        <f>+W525</f>
        <v>0</v>
      </c>
      <c r="AC525" s="17">
        <f>+X525</f>
        <v>83.1</v>
      </c>
      <c r="AD525" s="12">
        <f>(AG525-AC525)/AG525</f>
        <v>0</v>
      </c>
      <c r="AE525" s="122"/>
      <c r="AF525" s="130">
        <v>3</v>
      </c>
      <c r="AG525" s="53">
        <f>SUM(AJ525:AL525)+AE525</f>
        <v>83.1</v>
      </c>
      <c r="AH525" s="52"/>
      <c r="AJ525" s="17">
        <f>ROUND(AC525/(1-VLOOKUP(AF525,Group,2,FALSE)),2)</f>
        <v>83.1</v>
      </c>
      <c r="AK525" s="17">
        <f>IF(VLOOKUP(AF525,Group,5,FALSE)="YES",VLOOKUP(ROUND(ROUND(AJ525,1)-AJ525,2),Round,2,FALSE)+VLOOKUP(AF525,Group,6,FALSE),0)</f>
        <v>0</v>
      </c>
      <c r="AL525" s="17">
        <f>IF(VLOOKUP(AF525,Group,7,FALSE)="",0,ROUND(AJ525-0.04999,1)-AJ525+AM525)</f>
        <v>0</v>
      </c>
      <c r="AM525" s="17" t="str">
        <f>IF(VLOOKUP(AF525,Group,7,FALSE)="","",VLOOKUP(AF525,Group,7,FALSE))</f>
        <v/>
      </c>
      <c r="AO525" s="31" t="s">
        <v>153</v>
      </c>
    </row>
    <row r="526" spans="2:41" s="3" customFormat="1" ht="9.9499999999999993" customHeight="1" x14ac:dyDescent="0.2">
      <c r="B526" s="113" t="s">
        <v>89</v>
      </c>
      <c r="D526" s="40"/>
      <c r="E526" s="75" t="s">
        <v>634</v>
      </c>
      <c r="F526" s="75"/>
      <c r="G526" s="203" t="s">
        <v>620</v>
      </c>
      <c r="H526" s="30"/>
      <c r="I526" s="30"/>
      <c r="J526" s="30"/>
      <c r="K526" s="30"/>
      <c r="L526" s="30"/>
      <c r="M526" s="30" t="s">
        <v>15</v>
      </c>
      <c r="N526" s="30"/>
      <c r="P526" s="75" t="s">
        <v>635</v>
      </c>
      <c r="Q526" s="90"/>
      <c r="R526" s="29" t="s">
        <v>145</v>
      </c>
      <c r="S526" s="39">
        <f>IF(Suggested="Yes",AA526,AG526)</f>
        <v>109</v>
      </c>
      <c r="T526" s="37" t="s">
        <v>140</v>
      </c>
      <c r="U526" s="5" t="str">
        <f>+Instructions!$B$3</f>
        <v>A</v>
      </c>
      <c r="V526" s="52"/>
      <c r="W526" s="56">
        <f>+Instructions!$C$22</f>
        <v>0</v>
      </c>
      <c r="X526" s="17">
        <f>ROUND($AA526*(1-W526)+0.004999,2)</f>
        <v>109</v>
      </c>
      <c r="Y526" s="52"/>
      <c r="Z526" s="6" t="s">
        <v>1307</v>
      </c>
      <c r="AA526" s="39">
        <v>109</v>
      </c>
      <c r="AB526" s="60">
        <f>+W526</f>
        <v>0</v>
      </c>
      <c r="AC526" s="17">
        <f>+X526</f>
        <v>109</v>
      </c>
      <c r="AD526" s="12">
        <f>(AG526-AC526)/AG526</f>
        <v>0</v>
      </c>
      <c r="AE526" s="122"/>
      <c r="AF526" s="130">
        <v>3</v>
      </c>
      <c r="AG526" s="53">
        <f>SUM(AJ526:AL526)+AE526</f>
        <v>109</v>
      </c>
      <c r="AH526" s="52"/>
      <c r="AJ526" s="17">
        <f>ROUND(AC526/(1-VLOOKUP(AF526,Group,2,FALSE)),2)</f>
        <v>109</v>
      </c>
      <c r="AK526" s="17">
        <f>IF(VLOOKUP(AF526,Group,5,FALSE)="YES",VLOOKUP(ROUND(ROUND(AJ526,1)-AJ526,2),Round,2,FALSE)+VLOOKUP(AF526,Group,6,FALSE),0)</f>
        <v>0</v>
      </c>
      <c r="AL526" s="17">
        <f>IF(VLOOKUP(AF526,Group,7,FALSE)="",0,ROUND(AJ526-0.04999,1)-AJ526+AM526)</f>
        <v>0</v>
      </c>
      <c r="AM526" s="17" t="str">
        <f>IF(VLOOKUP(AF526,Group,7,FALSE)="","",VLOOKUP(AF526,Group,7,FALSE))</f>
        <v/>
      </c>
      <c r="AO526" s="31" t="s">
        <v>153</v>
      </c>
    </row>
    <row r="527" spans="2:41" s="3" customFormat="1" ht="1.5" customHeight="1" x14ac:dyDescent="0.2">
      <c r="P527" s="75"/>
      <c r="Q527" s="90"/>
      <c r="R527" s="6"/>
      <c r="S527" s="39"/>
      <c r="T527" s="6"/>
      <c r="U527" s="5"/>
      <c r="V527" s="52"/>
      <c r="W527" s="56"/>
      <c r="X527" s="15"/>
      <c r="Y527" s="52"/>
      <c r="Z527" s="39"/>
      <c r="AA527" s="39"/>
      <c r="AB527" s="55"/>
      <c r="AC527" s="17"/>
      <c r="AD527" s="15"/>
      <c r="AE527" s="65"/>
      <c r="AF527" s="125"/>
      <c r="AG527" s="39"/>
      <c r="AH527" s="52"/>
      <c r="AJ527" s="17"/>
      <c r="AK527" s="17"/>
      <c r="AL527" s="17"/>
      <c r="AM527" s="17"/>
      <c r="AO527" s="31" t="s">
        <v>153</v>
      </c>
    </row>
    <row r="528" spans="2:41" s="3" customFormat="1" ht="9.9499999999999993" customHeight="1" x14ac:dyDescent="0.2">
      <c r="B528" s="113" t="s">
        <v>89</v>
      </c>
      <c r="D528" s="40"/>
      <c r="E528" s="75" t="s">
        <v>636</v>
      </c>
      <c r="F528" s="75"/>
      <c r="G528" s="203" t="s">
        <v>615</v>
      </c>
      <c r="H528" s="30"/>
      <c r="I528" s="30"/>
      <c r="J528" s="30"/>
      <c r="K528" s="30"/>
      <c r="L528" s="30"/>
      <c r="M528" s="30" t="s">
        <v>15</v>
      </c>
      <c r="N528" s="30"/>
      <c r="P528" s="75" t="s">
        <v>637</v>
      </c>
      <c r="Q528" s="90"/>
      <c r="R528" s="29"/>
      <c r="S528" s="39">
        <f>IF(Suggested="Yes",AA528,AG528)</f>
        <v>84.05</v>
      </c>
      <c r="T528" s="37" t="s">
        <v>140</v>
      </c>
      <c r="U528" s="5" t="str">
        <f>+Instructions!$B$3</f>
        <v>A</v>
      </c>
      <c r="V528" s="52"/>
      <c r="W528" s="56">
        <f>+Instructions!$C$22</f>
        <v>0</v>
      </c>
      <c r="X528" s="17">
        <f>ROUND($AA528*(1-W528)+0.004999,2)</f>
        <v>84.05</v>
      </c>
      <c r="Y528" s="52"/>
      <c r="Z528" s="6" t="s">
        <v>1307</v>
      </c>
      <c r="AA528" s="39">
        <v>84.05</v>
      </c>
      <c r="AB528" s="60">
        <f>+W528</f>
        <v>0</v>
      </c>
      <c r="AC528" s="17">
        <f>+X528</f>
        <v>84.05</v>
      </c>
      <c r="AD528" s="12">
        <f>(AG528-AC528)/AG528</f>
        <v>0</v>
      </c>
      <c r="AE528" s="122"/>
      <c r="AF528" s="130">
        <v>3</v>
      </c>
      <c r="AG528" s="53">
        <f>SUM(AJ528:AL528)+AE528</f>
        <v>84.05</v>
      </c>
      <c r="AH528" s="52"/>
      <c r="AJ528" s="17">
        <f>ROUND(AC528/(1-VLOOKUP(AF528,Group,2,FALSE)),2)</f>
        <v>84.05</v>
      </c>
      <c r="AK528" s="17">
        <f>IF(VLOOKUP(AF528,Group,5,FALSE)="YES",VLOOKUP(ROUND(ROUND(AJ528,1)-AJ528,2),Round,2,FALSE)+VLOOKUP(AF528,Group,6,FALSE),0)</f>
        <v>0</v>
      </c>
      <c r="AL528" s="17">
        <f>IF(VLOOKUP(AF528,Group,7,FALSE)="",0,ROUND(AJ528-0.04999,1)-AJ528+AM528)</f>
        <v>0</v>
      </c>
      <c r="AM528" s="17" t="str">
        <f>IF(VLOOKUP(AF528,Group,7,FALSE)="","",VLOOKUP(AF528,Group,7,FALSE))</f>
        <v/>
      </c>
      <c r="AO528" s="31" t="s">
        <v>153</v>
      </c>
    </row>
    <row r="529" spans="1:41" s="3" customFormat="1" ht="9.9499999999999993" customHeight="1" x14ac:dyDescent="0.2">
      <c r="B529" s="113" t="s">
        <v>89</v>
      </c>
      <c r="D529" s="40"/>
      <c r="E529" s="75" t="s">
        <v>636</v>
      </c>
      <c r="F529" s="75"/>
      <c r="G529" s="203" t="s">
        <v>621</v>
      </c>
      <c r="H529" s="30"/>
      <c r="I529" s="30"/>
      <c r="J529" s="30"/>
      <c r="K529" s="30"/>
      <c r="L529" s="30"/>
      <c r="M529" s="30" t="s">
        <v>15</v>
      </c>
      <c r="N529" s="30"/>
      <c r="P529" s="75" t="s">
        <v>637</v>
      </c>
      <c r="Q529" s="90"/>
      <c r="R529" s="29" t="s">
        <v>145</v>
      </c>
      <c r="S529" s="39">
        <f>IF(Suggested="Yes",AA529,AG529)</f>
        <v>110.5</v>
      </c>
      <c r="T529" s="37" t="s">
        <v>140</v>
      </c>
      <c r="U529" s="5" t="str">
        <f>+Instructions!$B$3</f>
        <v>A</v>
      </c>
      <c r="V529" s="52"/>
      <c r="W529" s="56">
        <f>+Instructions!$C$22</f>
        <v>0</v>
      </c>
      <c r="X529" s="17">
        <f>ROUND($AA529*(1-W529)+0.004999,2)</f>
        <v>110.5</v>
      </c>
      <c r="Y529" s="52"/>
      <c r="Z529" s="6" t="s">
        <v>1307</v>
      </c>
      <c r="AA529" s="39">
        <v>110.5</v>
      </c>
      <c r="AB529" s="60">
        <f>+W529</f>
        <v>0</v>
      </c>
      <c r="AC529" s="17">
        <f>+X529</f>
        <v>110.5</v>
      </c>
      <c r="AD529" s="12">
        <f>(AG529-AC529)/AG529</f>
        <v>0</v>
      </c>
      <c r="AE529" s="122"/>
      <c r="AF529" s="130">
        <v>3</v>
      </c>
      <c r="AG529" s="53">
        <f>SUM(AJ529:AL529)+AE529</f>
        <v>110.5</v>
      </c>
      <c r="AH529" s="52"/>
      <c r="AJ529" s="17">
        <f>ROUND(AC529/(1-VLOOKUP(AF529,Group,2,FALSE)),2)</f>
        <v>110.5</v>
      </c>
      <c r="AK529" s="17">
        <f>IF(VLOOKUP(AF529,Group,5,FALSE)="YES",VLOOKUP(ROUND(ROUND(AJ529,1)-AJ529,2),Round,2,FALSE)+VLOOKUP(AF529,Group,6,FALSE),0)</f>
        <v>0</v>
      </c>
      <c r="AL529" s="17">
        <f>IF(VLOOKUP(AF529,Group,7,FALSE)="",0,ROUND(AJ529-0.04999,1)-AJ529+AM529)</f>
        <v>0</v>
      </c>
      <c r="AM529" s="17" t="str">
        <f>IF(VLOOKUP(AF529,Group,7,FALSE)="","",VLOOKUP(AF529,Group,7,FALSE))</f>
        <v/>
      </c>
      <c r="AO529" s="31" t="s">
        <v>153</v>
      </c>
    </row>
    <row r="530" spans="1:41" s="3" customFormat="1" ht="1.5" customHeight="1" x14ac:dyDescent="0.2">
      <c r="P530" s="75"/>
      <c r="Q530" s="90"/>
      <c r="R530" s="6"/>
      <c r="S530" s="39"/>
      <c r="T530" s="6"/>
      <c r="U530" s="5"/>
      <c r="V530" s="52"/>
      <c r="W530" s="56"/>
      <c r="X530" s="15"/>
      <c r="Y530" s="52"/>
      <c r="Z530" s="39"/>
      <c r="AA530" s="39"/>
      <c r="AB530" s="55"/>
      <c r="AC530" s="17"/>
      <c r="AD530" s="15"/>
      <c r="AE530" s="65"/>
      <c r="AF530" s="125"/>
      <c r="AG530" s="39"/>
      <c r="AH530" s="52"/>
      <c r="AJ530" s="17"/>
      <c r="AK530" s="17"/>
      <c r="AL530" s="17"/>
      <c r="AM530" s="17"/>
      <c r="AO530" s="31" t="s">
        <v>153</v>
      </c>
    </row>
    <row r="531" spans="1:41" s="3" customFormat="1" ht="9.9499999999999993" customHeight="1" x14ac:dyDescent="0.2">
      <c r="B531" s="113" t="s">
        <v>89</v>
      </c>
      <c r="D531" s="40"/>
      <c r="E531" s="75" t="s">
        <v>638</v>
      </c>
      <c r="F531" s="75"/>
      <c r="G531" s="203" t="s">
        <v>614</v>
      </c>
      <c r="H531" s="30"/>
      <c r="I531" s="30"/>
      <c r="J531" s="30"/>
      <c r="K531" s="30"/>
      <c r="L531" s="30"/>
      <c r="M531" s="30" t="s">
        <v>15</v>
      </c>
      <c r="N531" s="30"/>
      <c r="P531" s="75" t="s">
        <v>639</v>
      </c>
      <c r="Q531" s="90"/>
      <c r="R531" s="29"/>
      <c r="S531" s="39">
        <f>IF(Suggested="Yes",AA531,AG531)</f>
        <v>83.5</v>
      </c>
      <c r="T531" s="37" t="s">
        <v>140</v>
      </c>
      <c r="U531" s="5" t="str">
        <f>+Instructions!$B$3</f>
        <v>A</v>
      </c>
      <c r="V531" s="52"/>
      <c r="W531" s="56">
        <f>+Instructions!$C$22</f>
        <v>0</v>
      </c>
      <c r="X531" s="17">
        <f>ROUND($AA531*(1-W531)+0.004999,2)</f>
        <v>83.5</v>
      </c>
      <c r="Y531" s="52"/>
      <c r="Z531" s="6" t="s">
        <v>1307</v>
      </c>
      <c r="AA531" s="39">
        <v>83.5</v>
      </c>
      <c r="AB531" s="60">
        <f>+W531</f>
        <v>0</v>
      </c>
      <c r="AC531" s="17">
        <f>+X531</f>
        <v>83.5</v>
      </c>
      <c r="AD531" s="12">
        <f>(AG531-AC531)/AG531</f>
        <v>0</v>
      </c>
      <c r="AE531" s="122"/>
      <c r="AF531" s="130">
        <v>3</v>
      </c>
      <c r="AG531" s="53">
        <f>SUM(AJ531:AL531)+AE531</f>
        <v>83.5</v>
      </c>
      <c r="AH531" s="52"/>
      <c r="AJ531" s="17">
        <f>ROUND(AC531/(1-VLOOKUP(AF531,Group,2,FALSE)),2)</f>
        <v>83.5</v>
      </c>
      <c r="AK531" s="17">
        <f>IF(VLOOKUP(AF531,Group,5,FALSE)="YES",VLOOKUP(ROUND(ROUND(AJ531,1)-AJ531,2),Round,2,FALSE)+VLOOKUP(AF531,Group,6,FALSE),0)</f>
        <v>0</v>
      </c>
      <c r="AL531" s="17">
        <f>IF(VLOOKUP(AF531,Group,7,FALSE)="",0,ROUND(AJ531-0.04999,1)-AJ531+AM531)</f>
        <v>0</v>
      </c>
      <c r="AM531" s="17" t="str">
        <f>IF(VLOOKUP(AF531,Group,7,FALSE)="","",VLOOKUP(AF531,Group,7,FALSE))</f>
        <v/>
      </c>
      <c r="AO531" s="31" t="s">
        <v>153</v>
      </c>
    </row>
    <row r="532" spans="1:41" s="3" customFormat="1" ht="1.5" customHeight="1" x14ac:dyDescent="0.2">
      <c r="P532" s="75"/>
      <c r="Q532" s="90"/>
      <c r="R532" s="6"/>
      <c r="S532" s="39"/>
      <c r="T532" s="6"/>
      <c r="U532" s="5"/>
      <c r="V532" s="52"/>
      <c r="W532" s="56"/>
      <c r="X532" s="15"/>
      <c r="Y532" s="52"/>
      <c r="Z532" s="39"/>
      <c r="AA532" s="39"/>
      <c r="AB532" s="55"/>
      <c r="AC532" s="17"/>
      <c r="AD532" s="15"/>
      <c r="AE532" s="65"/>
      <c r="AF532" s="125"/>
      <c r="AG532" s="39"/>
      <c r="AH532" s="52"/>
      <c r="AJ532" s="17"/>
      <c r="AK532" s="17"/>
      <c r="AL532" s="17"/>
      <c r="AM532" s="17"/>
      <c r="AO532" s="31"/>
    </row>
    <row r="533" spans="1:41" s="3" customFormat="1" ht="10.5" customHeight="1" x14ac:dyDescent="0.2">
      <c r="A533" s="3" t="s">
        <v>12</v>
      </c>
      <c r="C533" s="164" t="s">
        <v>13</v>
      </c>
      <c r="E533" s="165"/>
      <c r="F533" s="165"/>
      <c r="M533" s="3" t="s">
        <v>31</v>
      </c>
      <c r="Q533" s="166"/>
      <c r="R533" s="30"/>
      <c r="S533" s="39"/>
      <c r="T533" s="167"/>
      <c r="U533" s="168"/>
      <c r="V533" s="52"/>
      <c r="W533" s="56"/>
      <c r="X533" s="15"/>
      <c r="Y533" s="52"/>
      <c r="Z533" s="169"/>
      <c r="AB533" s="55"/>
      <c r="AC533" s="17"/>
      <c r="AD533" s="15"/>
      <c r="AE533" s="65"/>
      <c r="AG533" s="17"/>
      <c r="AH533" s="52"/>
      <c r="AJ533" s="6" t="s">
        <v>31</v>
      </c>
      <c r="AO533" s="31" t="s">
        <v>153</v>
      </c>
    </row>
    <row r="534" spans="1:41" s="3" customFormat="1" ht="9.75" customHeight="1" x14ac:dyDescent="0.2">
      <c r="C534" s="74" t="s">
        <v>1303</v>
      </c>
      <c r="P534" s="4"/>
      <c r="R534" s="80" t="s">
        <v>603</v>
      </c>
      <c r="S534" s="200" t="s">
        <v>617</v>
      </c>
      <c r="T534" s="201"/>
      <c r="U534" s="5"/>
      <c r="V534" s="52"/>
      <c r="X534" s="70"/>
      <c r="Y534" s="52"/>
      <c r="AA534" s="39"/>
      <c r="AB534" s="17"/>
      <c r="AC534" s="15"/>
      <c r="AD534" s="15"/>
      <c r="AE534" s="15"/>
      <c r="AF534" s="15"/>
      <c r="AG534" s="65"/>
      <c r="AH534" s="52"/>
      <c r="AO534" s="31" t="s">
        <v>153</v>
      </c>
    </row>
    <row r="535" spans="1:41" s="3" customFormat="1" ht="2.4500000000000002" customHeight="1" x14ac:dyDescent="0.2">
      <c r="P535" s="75"/>
      <c r="Q535" s="90"/>
      <c r="R535" s="6"/>
      <c r="S535" s="39"/>
      <c r="T535" s="6"/>
      <c r="U535" s="5"/>
      <c r="V535" s="52"/>
      <c r="W535" s="56"/>
      <c r="X535" s="15"/>
      <c r="Y535" s="52"/>
      <c r="Z535" s="39"/>
      <c r="AA535" s="39"/>
      <c r="AB535" s="55"/>
      <c r="AC535" s="17"/>
      <c r="AD535" s="15"/>
      <c r="AE535" s="65"/>
      <c r="AF535" s="125"/>
      <c r="AG535" s="39"/>
      <c r="AH535" s="52"/>
      <c r="AJ535" s="17"/>
      <c r="AK535" s="17"/>
      <c r="AL535" s="17"/>
      <c r="AM535" s="17"/>
      <c r="AO535" s="31" t="s">
        <v>153</v>
      </c>
    </row>
    <row r="536" spans="1:41" s="3" customFormat="1" ht="9.9499999999999993" customHeight="1" x14ac:dyDescent="0.2">
      <c r="C536" s="35"/>
      <c r="D536" s="40" t="s">
        <v>91</v>
      </c>
      <c r="E536" s="202" t="s">
        <v>612</v>
      </c>
      <c r="G536" s="202" t="s">
        <v>629</v>
      </c>
      <c r="H536" s="142"/>
      <c r="J536" s="202" t="s">
        <v>631</v>
      </c>
      <c r="K536" s="142"/>
      <c r="M536" s="202" t="s">
        <v>625</v>
      </c>
      <c r="N536" s="142"/>
      <c r="O536" s="142"/>
      <c r="P536" s="30"/>
      <c r="Q536" s="30"/>
      <c r="R536" s="30"/>
      <c r="S536" s="39"/>
      <c r="T536" s="30"/>
      <c r="U536" s="5"/>
      <c r="V536" s="52"/>
      <c r="W536" s="70"/>
      <c r="X536" s="70"/>
      <c r="Y536" s="52"/>
      <c r="Z536" s="39"/>
      <c r="AA536" s="39"/>
      <c r="AB536" s="55"/>
      <c r="AC536" s="17"/>
      <c r="AD536" s="15"/>
      <c r="AE536" s="65"/>
      <c r="AF536" s="125"/>
      <c r="AG536" s="17"/>
      <c r="AH536" s="52"/>
      <c r="AJ536" s="17"/>
      <c r="AK536" s="17"/>
      <c r="AL536" s="17"/>
      <c r="AM536" s="17"/>
      <c r="AO536" s="31"/>
    </row>
    <row r="537" spans="1:41" s="3" customFormat="1" ht="9.9499999999999993" customHeight="1" x14ac:dyDescent="0.2">
      <c r="C537" s="35"/>
      <c r="D537" s="40"/>
      <c r="E537" s="202" t="s">
        <v>613</v>
      </c>
      <c r="G537" s="202" t="s">
        <v>630</v>
      </c>
      <c r="H537" s="142"/>
      <c r="J537" s="202" t="s">
        <v>632</v>
      </c>
      <c r="K537" s="142"/>
      <c r="M537" s="202" t="s">
        <v>626</v>
      </c>
      <c r="N537" s="142"/>
      <c r="O537" s="142"/>
      <c r="P537" s="30"/>
      <c r="Q537" s="142"/>
      <c r="R537" s="30"/>
      <c r="S537" s="39"/>
      <c r="T537" s="30"/>
      <c r="U537" s="5"/>
      <c r="V537" s="52"/>
      <c r="W537" s="70"/>
      <c r="X537" s="70"/>
      <c r="Y537" s="52"/>
      <c r="Z537" s="39"/>
      <c r="AA537" s="39"/>
      <c r="AB537" s="55"/>
      <c r="AC537" s="17"/>
      <c r="AD537" s="15"/>
      <c r="AE537" s="65"/>
      <c r="AF537" s="125"/>
      <c r="AG537" s="17"/>
      <c r="AH537" s="52"/>
      <c r="AJ537" s="17"/>
      <c r="AK537" s="17"/>
      <c r="AL537" s="17"/>
      <c r="AM537" s="17"/>
      <c r="AO537" s="31"/>
    </row>
    <row r="538" spans="1:41" s="3" customFormat="1" ht="9.9499999999999993" customHeight="1" x14ac:dyDescent="0.2">
      <c r="C538" s="35"/>
      <c r="D538" s="40"/>
      <c r="E538" s="202" t="s">
        <v>624</v>
      </c>
      <c r="G538" s="202" t="s">
        <v>628</v>
      </c>
      <c r="H538" s="142"/>
      <c r="J538" s="202" t="s">
        <v>633</v>
      </c>
      <c r="K538" s="142"/>
      <c r="M538" s="202" t="s">
        <v>627</v>
      </c>
      <c r="N538" s="142"/>
      <c r="O538" s="30"/>
      <c r="P538" s="30"/>
      <c r="Q538" s="30"/>
      <c r="R538" s="30"/>
      <c r="S538" s="39"/>
      <c r="T538" s="30"/>
      <c r="U538" s="5"/>
      <c r="V538" s="52"/>
      <c r="W538" s="70"/>
      <c r="X538" s="70"/>
      <c r="Y538" s="52"/>
      <c r="Z538" s="39"/>
      <c r="AA538" s="39"/>
      <c r="AB538" s="55"/>
      <c r="AC538" s="17"/>
      <c r="AD538" s="15"/>
      <c r="AE538" s="65"/>
      <c r="AF538" s="125"/>
      <c r="AG538" s="17"/>
      <c r="AH538" s="52"/>
      <c r="AJ538" s="17"/>
      <c r="AK538" s="17"/>
      <c r="AL538" s="17"/>
      <c r="AM538" s="17"/>
      <c r="AO538" s="31"/>
    </row>
    <row r="539" spans="1:41" s="3" customFormat="1" ht="1.5" customHeight="1" x14ac:dyDescent="0.2">
      <c r="P539" s="75"/>
      <c r="Q539" s="90"/>
      <c r="R539" s="6"/>
      <c r="S539" s="39"/>
      <c r="T539" s="6"/>
      <c r="U539" s="5"/>
      <c r="V539" s="52"/>
      <c r="W539" s="56"/>
      <c r="X539" s="15"/>
      <c r="Y539" s="52"/>
      <c r="Z539" s="39"/>
      <c r="AA539" s="39"/>
      <c r="AB539" s="55"/>
      <c r="AC539" s="17"/>
      <c r="AD539" s="15"/>
      <c r="AE539" s="65"/>
      <c r="AF539" s="125"/>
      <c r="AG539" s="39"/>
      <c r="AH539" s="52"/>
      <c r="AJ539" s="17"/>
      <c r="AK539" s="17"/>
      <c r="AL539" s="17"/>
      <c r="AM539" s="17"/>
      <c r="AO539" s="31" t="s">
        <v>153</v>
      </c>
    </row>
    <row r="540" spans="1:41" s="3" customFormat="1" ht="9.9499999999999993" customHeight="1" x14ac:dyDescent="0.2">
      <c r="B540" s="113" t="s">
        <v>89</v>
      </c>
      <c r="D540" s="40"/>
      <c r="E540" s="75" t="s">
        <v>638</v>
      </c>
      <c r="F540" s="75"/>
      <c r="G540" s="203" t="s">
        <v>622</v>
      </c>
      <c r="H540" s="30"/>
      <c r="I540" s="30"/>
      <c r="J540" s="30"/>
      <c r="K540" s="30"/>
      <c r="L540" s="30"/>
      <c r="M540" s="30" t="s">
        <v>15</v>
      </c>
      <c r="N540" s="30"/>
      <c r="P540" s="75" t="s">
        <v>639</v>
      </c>
      <c r="Q540" s="90"/>
      <c r="R540" s="29" t="s">
        <v>145</v>
      </c>
      <c r="S540" s="39">
        <f>IF(Suggested="Yes",AA540,AG540)</f>
        <v>109.95</v>
      </c>
      <c r="T540" s="37" t="s">
        <v>140</v>
      </c>
      <c r="U540" s="5" t="str">
        <f>+Instructions!$B$3</f>
        <v>A</v>
      </c>
      <c r="V540" s="52"/>
      <c r="W540" s="56">
        <f>+Instructions!$C$22</f>
        <v>0</v>
      </c>
      <c r="X540" s="17">
        <f>ROUND($AA540*(1-W540)+0.004999,2)</f>
        <v>109.95</v>
      </c>
      <c r="Y540" s="52"/>
      <c r="Z540" s="6" t="s">
        <v>1307</v>
      </c>
      <c r="AA540" s="39">
        <v>109.95</v>
      </c>
      <c r="AB540" s="60">
        <f>+W540</f>
        <v>0</v>
      </c>
      <c r="AC540" s="17">
        <f>+X540</f>
        <v>109.95</v>
      </c>
      <c r="AD540" s="12">
        <f>(AG540-AC540)/AG540</f>
        <v>0</v>
      </c>
      <c r="AE540" s="122"/>
      <c r="AF540" s="130">
        <v>3</v>
      </c>
      <c r="AG540" s="53">
        <f>SUM(AJ540:AL540)+AE540</f>
        <v>109.95</v>
      </c>
      <c r="AH540" s="52"/>
      <c r="AJ540" s="17">
        <f>ROUND(AC540/(1-VLOOKUP(AF540,Group,2,FALSE)),2)</f>
        <v>109.95</v>
      </c>
      <c r="AK540" s="17">
        <f>IF(VLOOKUP(AF540,Group,5,FALSE)="YES",VLOOKUP(ROUND(ROUND(AJ540,1)-AJ540,2),Round,2,FALSE)+VLOOKUP(AF540,Group,6,FALSE),0)</f>
        <v>0</v>
      </c>
      <c r="AL540" s="17">
        <f>IF(VLOOKUP(AF540,Group,7,FALSE)="",0,ROUND(AJ540-0.04999,1)-AJ540+AM540)</f>
        <v>0</v>
      </c>
      <c r="AM540" s="17" t="str">
        <f>IF(VLOOKUP(AF540,Group,7,FALSE)="","",VLOOKUP(AF540,Group,7,FALSE))</f>
        <v/>
      </c>
      <c r="AO540" s="31" t="s">
        <v>153</v>
      </c>
    </row>
    <row r="541" spans="1:41" s="3" customFormat="1" ht="1.5" customHeight="1" x14ac:dyDescent="0.2">
      <c r="P541" s="75"/>
      <c r="Q541" s="90"/>
      <c r="R541" s="6"/>
      <c r="S541" s="39"/>
      <c r="T541" s="6"/>
      <c r="U541" s="5"/>
      <c r="V541" s="52"/>
      <c r="W541" s="56"/>
      <c r="X541" s="15"/>
      <c r="Y541" s="52"/>
      <c r="Z541" s="39"/>
      <c r="AA541" s="39"/>
      <c r="AB541" s="55"/>
      <c r="AC541" s="17"/>
      <c r="AD541" s="15"/>
      <c r="AE541" s="65"/>
      <c r="AF541" s="125"/>
      <c r="AG541" s="39"/>
      <c r="AH541" s="52"/>
      <c r="AJ541" s="17"/>
      <c r="AK541" s="17"/>
      <c r="AL541" s="17"/>
      <c r="AM541" s="17"/>
      <c r="AO541" s="31"/>
    </row>
    <row r="542" spans="1:41" s="3" customFormat="1" ht="9.9499999999999993" customHeight="1" x14ac:dyDescent="0.2">
      <c r="B542" s="113" t="s">
        <v>89</v>
      </c>
      <c r="D542" s="40"/>
      <c r="E542" s="75" t="s">
        <v>640</v>
      </c>
      <c r="F542" s="75"/>
      <c r="G542" s="203" t="s">
        <v>616</v>
      </c>
      <c r="H542" s="30"/>
      <c r="I542" s="30"/>
      <c r="J542" s="30"/>
      <c r="K542" s="30"/>
      <c r="L542" s="30"/>
      <c r="M542" s="30" t="s">
        <v>15</v>
      </c>
      <c r="N542" s="30"/>
      <c r="P542" s="75" t="s">
        <v>641</v>
      </c>
      <c r="Q542" s="90"/>
      <c r="R542" s="29"/>
      <c r="S542" s="39">
        <f>IF(Suggested="Yes",AA542,AG542)</f>
        <v>83.65</v>
      </c>
      <c r="T542" s="37" t="s">
        <v>140</v>
      </c>
      <c r="U542" s="5" t="str">
        <f>+Instructions!$B$3</f>
        <v>A</v>
      </c>
      <c r="V542" s="52"/>
      <c r="W542" s="56">
        <f>+Instructions!$C$22</f>
        <v>0</v>
      </c>
      <c r="X542" s="17">
        <f>ROUND($AA542*(1-W542)+0.004999,2)</f>
        <v>83.65</v>
      </c>
      <c r="Y542" s="52"/>
      <c r="Z542" s="6" t="s">
        <v>1307</v>
      </c>
      <c r="AA542" s="39">
        <v>83.65</v>
      </c>
      <c r="AB542" s="60">
        <f>+W542</f>
        <v>0</v>
      </c>
      <c r="AC542" s="17">
        <f>+X542</f>
        <v>83.65</v>
      </c>
      <c r="AD542" s="12">
        <f>(AG542-AC542)/AG542</f>
        <v>0</v>
      </c>
      <c r="AE542" s="122"/>
      <c r="AF542" s="130">
        <v>3</v>
      </c>
      <c r="AG542" s="53">
        <f>SUM(AJ542:AL542)+AE542</f>
        <v>83.65</v>
      </c>
      <c r="AH542" s="52"/>
      <c r="AJ542" s="17">
        <f>ROUND(AC542/(1-VLOOKUP(AF542,Group,2,FALSE)),2)</f>
        <v>83.65</v>
      </c>
      <c r="AK542" s="17">
        <f>IF(VLOOKUP(AF542,Group,5,FALSE)="YES",VLOOKUP(ROUND(ROUND(AJ542,1)-AJ542,2),Round,2,FALSE)+VLOOKUP(AF542,Group,6,FALSE),0)</f>
        <v>0</v>
      </c>
      <c r="AL542" s="17">
        <f>IF(VLOOKUP(AF542,Group,7,FALSE)="",0,ROUND(AJ542-0.04999,1)-AJ542+AM542)</f>
        <v>0</v>
      </c>
      <c r="AM542" s="17" t="str">
        <f>IF(VLOOKUP(AF542,Group,7,FALSE)="","",VLOOKUP(AF542,Group,7,FALSE))</f>
        <v/>
      </c>
      <c r="AO542" s="31" t="s">
        <v>153</v>
      </c>
    </row>
    <row r="543" spans="1:41" s="3" customFormat="1" ht="9.9499999999999993" customHeight="1" x14ac:dyDescent="0.2">
      <c r="B543" s="113" t="s">
        <v>89</v>
      </c>
      <c r="D543" s="40"/>
      <c r="E543" s="75" t="s">
        <v>640</v>
      </c>
      <c r="F543" s="75"/>
      <c r="G543" s="203" t="s">
        <v>623</v>
      </c>
      <c r="H543" s="30"/>
      <c r="I543" s="30"/>
      <c r="J543" s="30"/>
      <c r="K543" s="30"/>
      <c r="L543" s="30"/>
      <c r="M543" s="30" t="s">
        <v>15</v>
      </c>
      <c r="N543" s="30"/>
      <c r="P543" s="75" t="s">
        <v>641</v>
      </c>
      <c r="Q543" s="90"/>
      <c r="R543" s="29" t="s">
        <v>145</v>
      </c>
      <c r="S543" s="39">
        <f>IF(Suggested="Yes",AA543,AG543)</f>
        <v>109.8</v>
      </c>
      <c r="T543" s="37" t="s">
        <v>140</v>
      </c>
      <c r="U543" s="5" t="str">
        <f>+Instructions!$B$3</f>
        <v>A</v>
      </c>
      <c r="V543" s="52"/>
      <c r="W543" s="56">
        <f>+Instructions!$C$22</f>
        <v>0</v>
      </c>
      <c r="X543" s="17">
        <f>ROUND($AA543*(1-W543)+0.004999,2)</f>
        <v>109.8</v>
      </c>
      <c r="Y543" s="52"/>
      <c r="Z543" s="6" t="s">
        <v>1307</v>
      </c>
      <c r="AA543" s="39">
        <v>109.8</v>
      </c>
      <c r="AB543" s="60">
        <f>+W543</f>
        <v>0</v>
      </c>
      <c r="AC543" s="17">
        <f>+X543</f>
        <v>109.8</v>
      </c>
      <c r="AD543" s="12">
        <f>(AG543-AC543)/AG543</f>
        <v>0</v>
      </c>
      <c r="AE543" s="122"/>
      <c r="AF543" s="130">
        <v>3</v>
      </c>
      <c r="AG543" s="53">
        <f>SUM(AJ543:AL543)+AE543</f>
        <v>109.8</v>
      </c>
      <c r="AH543" s="52"/>
      <c r="AJ543" s="17">
        <f>ROUND(AC543/(1-VLOOKUP(AF543,Group,2,FALSE)),2)</f>
        <v>109.8</v>
      </c>
      <c r="AK543" s="17">
        <f>IF(VLOOKUP(AF543,Group,5,FALSE)="YES",VLOOKUP(ROUND(ROUND(AJ543,1)-AJ543,2),Round,2,FALSE)+VLOOKUP(AF543,Group,6,FALSE),0)</f>
        <v>0</v>
      </c>
      <c r="AL543" s="17">
        <f>IF(VLOOKUP(AF543,Group,7,FALSE)="",0,ROUND(AJ543-0.04999,1)-AJ543+AM543)</f>
        <v>0</v>
      </c>
      <c r="AM543" s="17" t="str">
        <f>IF(VLOOKUP(AF543,Group,7,FALSE)="","",VLOOKUP(AF543,Group,7,FALSE))</f>
        <v/>
      </c>
      <c r="AO543" s="31" t="s">
        <v>153</v>
      </c>
    </row>
    <row r="544" spans="1:41" s="3" customFormat="1" ht="1.5" customHeight="1" x14ac:dyDescent="0.2">
      <c r="P544" s="75"/>
      <c r="Q544" s="90"/>
      <c r="R544" s="6"/>
      <c r="S544" s="39"/>
      <c r="T544" s="6"/>
      <c r="U544" s="5"/>
      <c r="V544" s="52"/>
      <c r="W544" s="56"/>
      <c r="X544" s="15"/>
      <c r="Y544" s="52"/>
      <c r="Z544" s="39"/>
      <c r="AA544" s="39"/>
      <c r="AB544" s="55"/>
      <c r="AC544" s="17"/>
      <c r="AD544" s="15"/>
      <c r="AE544" s="65"/>
      <c r="AF544" s="125"/>
      <c r="AG544" s="39"/>
      <c r="AH544" s="52"/>
      <c r="AJ544" s="17"/>
      <c r="AK544" s="17"/>
      <c r="AL544" s="17"/>
      <c r="AM544" s="17"/>
      <c r="AO544" s="31"/>
    </row>
    <row r="545" spans="2:41" s="3" customFormat="1" ht="9.75" customHeight="1" x14ac:dyDescent="0.2">
      <c r="D545" s="3" t="s">
        <v>146</v>
      </c>
      <c r="E545" s="177" t="s">
        <v>642</v>
      </c>
      <c r="P545" s="75"/>
      <c r="Q545" s="90"/>
      <c r="R545" s="6"/>
      <c r="S545" s="39"/>
      <c r="T545" s="6"/>
      <c r="U545" s="5"/>
      <c r="V545" s="52"/>
      <c r="W545" s="56"/>
      <c r="X545" s="15"/>
      <c r="Y545" s="52"/>
      <c r="Z545" s="39"/>
      <c r="AA545" s="39"/>
      <c r="AB545" s="55"/>
      <c r="AC545" s="17"/>
      <c r="AD545" s="15"/>
      <c r="AE545" s="65"/>
      <c r="AF545" s="125"/>
      <c r="AG545" s="39"/>
      <c r="AH545" s="52"/>
      <c r="AJ545" s="17"/>
      <c r="AK545" s="17"/>
      <c r="AL545" s="17"/>
      <c r="AM545" s="17"/>
      <c r="AO545" s="31"/>
    </row>
    <row r="546" spans="2:41" s="3" customFormat="1" ht="9.75" customHeight="1" x14ac:dyDescent="0.2">
      <c r="E546" s="177" t="s">
        <v>924</v>
      </c>
      <c r="M546" s="177"/>
      <c r="P546" s="75"/>
      <c r="Q546" s="90"/>
      <c r="R546" s="6"/>
      <c r="S546" s="39"/>
      <c r="T546" s="6"/>
      <c r="U546" s="5"/>
      <c r="V546" s="52"/>
      <c r="W546" s="56"/>
      <c r="X546" s="15"/>
      <c r="Y546" s="52"/>
      <c r="Z546" s="39"/>
      <c r="AA546" s="39"/>
      <c r="AB546" s="55"/>
      <c r="AC546" s="17"/>
      <c r="AD546" s="15"/>
      <c r="AE546" s="65"/>
      <c r="AF546" s="125"/>
      <c r="AG546" s="39"/>
      <c r="AH546" s="52"/>
      <c r="AJ546" s="17"/>
      <c r="AK546" s="17"/>
      <c r="AL546" s="17"/>
      <c r="AM546" s="17"/>
      <c r="AO546" s="31"/>
    </row>
    <row r="547" spans="2:41" s="3" customFormat="1" ht="9.75" customHeight="1" x14ac:dyDescent="0.2">
      <c r="E547" s="177" t="s">
        <v>1071</v>
      </c>
      <c r="K547" s="177"/>
      <c r="P547" s="75"/>
      <c r="Q547" s="90"/>
      <c r="R547" s="6"/>
      <c r="S547" s="39"/>
      <c r="T547" s="6"/>
      <c r="U547" s="5"/>
      <c r="V547" s="52"/>
      <c r="W547" s="56"/>
      <c r="X547" s="15"/>
      <c r="Y547" s="52"/>
      <c r="Z547" s="39"/>
      <c r="AA547" s="39"/>
      <c r="AB547" s="55"/>
      <c r="AC547" s="17"/>
      <c r="AD547" s="15"/>
      <c r="AE547" s="65"/>
      <c r="AF547" s="125"/>
      <c r="AG547" s="39"/>
      <c r="AH547" s="52"/>
      <c r="AJ547" s="17"/>
      <c r="AK547" s="17"/>
      <c r="AL547" s="17"/>
      <c r="AM547" s="17"/>
      <c r="AO547" s="31"/>
    </row>
    <row r="548" spans="2:41" s="3" customFormat="1" ht="3.95" customHeight="1" x14ac:dyDescent="0.2">
      <c r="P548" s="75"/>
      <c r="Q548" s="90"/>
      <c r="R548" s="6"/>
      <c r="S548" s="39"/>
      <c r="T548" s="6"/>
      <c r="U548" s="5"/>
      <c r="V548" s="52"/>
      <c r="W548" s="56"/>
      <c r="X548" s="15"/>
      <c r="Y548" s="52"/>
      <c r="Z548" s="39"/>
      <c r="AA548" s="39"/>
      <c r="AB548" s="55"/>
      <c r="AC548" s="17"/>
      <c r="AD548" s="15"/>
      <c r="AE548" s="65"/>
      <c r="AF548" s="125"/>
      <c r="AG548" s="39"/>
      <c r="AH548" s="52"/>
      <c r="AJ548" s="17"/>
      <c r="AK548" s="17"/>
      <c r="AL548" s="17"/>
      <c r="AM548" s="17"/>
      <c r="AO548" s="31" t="s">
        <v>153</v>
      </c>
    </row>
    <row r="549" spans="2:41" s="3" customFormat="1" ht="9.9499999999999993" customHeight="1" x14ac:dyDescent="0.2">
      <c r="C549" s="74" t="s">
        <v>587</v>
      </c>
      <c r="L549" s="3" t="s">
        <v>31</v>
      </c>
      <c r="P549" s="75"/>
      <c r="Q549" s="90"/>
      <c r="R549" s="80" t="s">
        <v>603</v>
      </c>
      <c r="S549" s="200" t="s">
        <v>606</v>
      </c>
      <c r="T549" s="201"/>
      <c r="U549" s="5"/>
      <c r="V549" s="52"/>
      <c r="W549" s="56"/>
      <c r="X549" s="15"/>
      <c r="Y549" s="52"/>
      <c r="Z549" s="39"/>
      <c r="AA549" s="39"/>
      <c r="AB549" s="55"/>
      <c r="AC549" s="17"/>
      <c r="AD549" s="15"/>
      <c r="AE549" s="65"/>
      <c r="AF549" s="125"/>
      <c r="AG549" s="39"/>
      <c r="AH549" s="52"/>
      <c r="AJ549" s="17"/>
      <c r="AK549" s="17"/>
      <c r="AL549" s="17"/>
      <c r="AM549" s="17"/>
      <c r="AO549" s="31"/>
    </row>
    <row r="550" spans="2:41" s="3" customFormat="1" ht="2.4500000000000002" customHeight="1" x14ac:dyDescent="0.2">
      <c r="P550" s="75"/>
      <c r="Q550" s="90"/>
      <c r="R550" s="6"/>
      <c r="S550" s="39"/>
      <c r="T550" s="6"/>
      <c r="U550" s="5"/>
      <c r="V550" s="52"/>
      <c r="W550" s="56"/>
      <c r="X550" s="15"/>
      <c r="Y550" s="52"/>
      <c r="Z550" s="39"/>
      <c r="AA550" s="39"/>
      <c r="AB550" s="55"/>
      <c r="AC550" s="17"/>
      <c r="AD550" s="15"/>
      <c r="AE550" s="65"/>
      <c r="AF550" s="125"/>
      <c r="AG550" s="39"/>
      <c r="AH550" s="52"/>
      <c r="AJ550" s="17"/>
      <c r="AK550" s="17"/>
      <c r="AL550" s="17"/>
      <c r="AM550" s="17"/>
      <c r="AO550" s="31" t="s">
        <v>153</v>
      </c>
    </row>
    <row r="551" spans="2:41" s="3" customFormat="1" ht="9.9499999999999993" customHeight="1" x14ac:dyDescent="0.2">
      <c r="C551" s="35"/>
      <c r="D551" s="40" t="s">
        <v>91</v>
      </c>
      <c r="E551" s="142" t="s">
        <v>212</v>
      </c>
      <c r="F551" s="142" t="s">
        <v>520</v>
      </c>
      <c r="H551" s="142"/>
      <c r="I551" s="142" t="s">
        <v>523</v>
      </c>
      <c r="J551" s="142"/>
      <c r="K551" s="142" t="s">
        <v>525</v>
      </c>
      <c r="L551" s="142"/>
      <c r="M551" s="142"/>
      <c r="N551" s="142"/>
      <c r="O551" s="142"/>
      <c r="P551" s="142"/>
      <c r="Q551" s="30"/>
      <c r="R551" s="30"/>
      <c r="S551" s="39"/>
      <c r="T551" s="30"/>
      <c r="U551" s="5"/>
      <c r="V551" s="52"/>
      <c r="W551" s="70"/>
      <c r="X551" s="70"/>
      <c r="Y551" s="52"/>
      <c r="Z551" s="39"/>
      <c r="AA551" s="39"/>
      <c r="AB551" s="55"/>
      <c r="AC551" s="17"/>
      <c r="AD551" s="15"/>
      <c r="AE551" s="65"/>
      <c r="AF551" s="125"/>
      <c r="AG551" s="17"/>
      <c r="AH551" s="52"/>
      <c r="AJ551" s="17"/>
      <c r="AK551" s="17"/>
      <c r="AL551" s="17"/>
      <c r="AM551" s="17"/>
      <c r="AO551" s="31"/>
    </row>
    <row r="552" spans="2:41" s="3" customFormat="1" ht="9.75" customHeight="1" x14ac:dyDescent="0.2">
      <c r="C552" s="35"/>
      <c r="D552" s="40"/>
      <c r="E552" s="142" t="s">
        <v>470</v>
      </c>
      <c r="F552" s="142" t="s">
        <v>521</v>
      </c>
      <c r="H552" s="142"/>
      <c r="I552" s="142" t="s">
        <v>522</v>
      </c>
      <c r="J552" s="142"/>
      <c r="K552" s="142" t="s">
        <v>524</v>
      </c>
      <c r="L552" s="142"/>
      <c r="M552" s="142"/>
      <c r="N552" s="142"/>
      <c r="O552" s="142"/>
      <c r="P552" s="142"/>
      <c r="Q552" s="30"/>
      <c r="R552" s="30"/>
      <c r="S552" s="39"/>
      <c r="T552" s="30"/>
      <c r="U552" s="5"/>
      <c r="V552" s="52"/>
      <c r="W552" s="70"/>
      <c r="X552" s="70"/>
      <c r="Y552" s="52"/>
      <c r="Z552" s="39"/>
      <c r="AA552" s="39"/>
      <c r="AB552" s="55"/>
      <c r="AC552" s="17"/>
      <c r="AD552" s="15"/>
      <c r="AE552" s="65"/>
      <c r="AF552" s="125"/>
      <c r="AG552" s="17"/>
      <c r="AH552" s="52"/>
      <c r="AJ552" s="17"/>
      <c r="AK552" s="17"/>
      <c r="AL552" s="17"/>
      <c r="AM552" s="17"/>
      <c r="AO552" s="31"/>
    </row>
    <row r="553" spans="2:41" s="3" customFormat="1" ht="1.5" customHeight="1" x14ac:dyDescent="0.2">
      <c r="C553" s="35"/>
      <c r="D553" s="40"/>
      <c r="J553" s="142"/>
      <c r="K553" s="142"/>
      <c r="M553" s="142"/>
      <c r="N553" s="142"/>
      <c r="O553" s="30"/>
      <c r="P553" s="30"/>
      <c r="Q553" s="30"/>
      <c r="R553" s="30"/>
      <c r="S553" s="30"/>
      <c r="T553" s="30"/>
      <c r="U553" s="5"/>
      <c r="V553" s="52"/>
      <c r="W553" s="70"/>
      <c r="X553" s="70"/>
      <c r="Y553" s="52"/>
      <c r="Z553" s="39"/>
      <c r="AA553" s="39"/>
      <c r="AB553" s="55"/>
      <c r="AC553" s="17"/>
      <c r="AD553" s="15"/>
      <c r="AE553" s="65"/>
      <c r="AF553" s="125"/>
      <c r="AG553" s="17"/>
      <c r="AH553" s="52"/>
      <c r="AJ553" s="17"/>
      <c r="AK553" s="17"/>
      <c r="AL553" s="17"/>
      <c r="AM553" s="17"/>
      <c r="AO553" s="31"/>
    </row>
    <row r="554" spans="2:41" s="3" customFormat="1" ht="9.9499999999999993" customHeight="1" x14ac:dyDescent="0.2">
      <c r="B554" s="113" t="s">
        <v>89</v>
      </c>
      <c r="D554" s="40"/>
      <c r="E554" s="75" t="s">
        <v>532</v>
      </c>
      <c r="F554" s="75"/>
      <c r="G554" s="30" t="s">
        <v>526</v>
      </c>
      <c r="H554" s="30"/>
      <c r="I554" s="30"/>
      <c r="J554" s="30"/>
      <c r="K554" s="30"/>
      <c r="L554" s="30"/>
      <c r="M554" s="30" t="s">
        <v>530</v>
      </c>
      <c r="N554" s="30"/>
      <c r="P554" s="75" t="s">
        <v>225</v>
      </c>
      <c r="Q554" s="90"/>
      <c r="R554" s="29"/>
      <c r="S554" s="39">
        <f>IF(Suggested="Yes",AA554,AG554)</f>
        <v>103.15</v>
      </c>
      <c r="T554" s="37" t="s">
        <v>140</v>
      </c>
      <c r="U554" s="5" t="str">
        <f>+Instructions!$B$3</f>
        <v>A</v>
      </c>
      <c r="V554" s="52"/>
      <c r="W554" s="56">
        <f>+Instructions!$C$22</f>
        <v>0</v>
      </c>
      <c r="X554" s="17">
        <f>ROUND($AA554*(1-W554)+0.004999,2)</f>
        <v>103.15</v>
      </c>
      <c r="Y554" s="52"/>
      <c r="Z554" s="6" t="s">
        <v>1307</v>
      </c>
      <c r="AA554" s="39">
        <v>103.15</v>
      </c>
      <c r="AB554" s="60">
        <f t="shared" ref="AB554:AC557" si="317">+W554</f>
        <v>0</v>
      </c>
      <c r="AC554" s="17">
        <f t="shared" si="317"/>
        <v>103.15</v>
      </c>
      <c r="AD554" s="12">
        <f>(AG554-AC554)/AG554</f>
        <v>0</v>
      </c>
      <c r="AE554" s="122"/>
      <c r="AF554" s="130">
        <v>3</v>
      </c>
      <c r="AG554" s="53">
        <f>SUM(AJ554:AL554)+AE554</f>
        <v>103.15</v>
      </c>
      <c r="AH554" s="52"/>
      <c r="AJ554" s="17">
        <f>ROUND(AC554/(1-VLOOKUP(AF554,Group,2,FALSE)),2)</f>
        <v>103.15</v>
      </c>
      <c r="AK554" s="17">
        <f>IF(VLOOKUP(AF554,Group,5,FALSE)="YES",VLOOKUP(ROUND(ROUND(AJ554,1)-AJ554,2),Round,2,FALSE)+VLOOKUP(AF554,Group,6,FALSE),0)</f>
        <v>0</v>
      </c>
      <c r="AL554" s="17">
        <f>IF(VLOOKUP(AF554,Group,7,FALSE)="",0,ROUND(AJ554-0.04999,1)-AJ554+AM554)</f>
        <v>0</v>
      </c>
      <c r="AM554" s="17" t="str">
        <f>IF(VLOOKUP(AF554,Group,7,FALSE)="","",VLOOKUP(AF554,Group,7,FALSE))</f>
        <v/>
      </c>
      <c r="AO554" s="31" t="s">
        <v>153</v>
      </c>
    </row>
    <row r="555" spans="2:41" s="3" customFormat="1" ht="9.9499999999999993" customHeight="1" x14ac:dyDescent="0.2">
      <c r="B555" s="113" t="s">
        <v>89</v>
      </c>
      <c r="D555" s="40"/>
      <c r="E555" s="75" t="s">
        <v>533</v>
      </c>
      <c r="F555" s="75"/>
      <c r="G555" s="30" t="s">
        <v>527</v>
      </c>
      <c r="H555" s="30"/>
      <c r="I555" s="30"/>
      <c r="J555" s="30"/>
      <c r="K555" s="30"/>
      <c r="L555" s="30"/>
      <c r="M555" s="30" t="s">
        <v>530</v>
      </c>
      <c r="N555" s="30"/>
      <c r="P555" s="75" t="s">
        <v>48</v>
      </c>
      <c r="Q555" s="90"/>
      <c r="R555" s="29"/>
      <c r="S555" s="39">
        <f>IF(Suggested="Yes",AA555,AG555)</f>
        <v>103.35</v>
      </c>
      <c r="T555" s="37" t="s">
        <v>140</v>
      </c>
      <c r="U555" s="5" t="str">
        <f>+Instructions!$B$3</f>
        <v>A</v>
      </c>
      <c r="V555" s="52"/>
      <c r="W555" s="56">
        <f>+Instructions!$C$22</f>
        <v>0</v>
      </c>
      <c r="X555" s="17">
        <f>ROUND($AA555*(1-W555)+0.004999,2)</f>
        <v>103.35</v>
      </c>
      <c r="Y555" s="52"/>
      <c r="Z555" s="6" t="s">
        <v>1307</v>
      </c>
      <c r="AA555" s="39">
        <v>103.35</v>
      </c>
      <c r="AB555" s="60">
        <f t="shared" si="317"/>
        <v>0</v>
      </c>
      <c r="AC555" s="17">
        <f t="shared" si="317"/>
        <v>103.35</v>
      </c>
      <c r="AD555" s="12">
        <f>(AG555-AC555)/AG555</f>
        <v>0</v>
      </c>
      <c r="AE555" s="122"/>
      <c r="AF555" s="130">
        <v>3</v>
      </c>
      <c r="AG555" s="53">
        <f>SUM(AJ555:AL555)+AE555</f>
        <v>103.35</v>
      </c>
      <c r="AH555" s="52"/>
      <c r="AJ555" s="17">
        <f>ROUND(AC555/(1-VLOOKUP(AF555,Group,2,FALSE)),2)</f>
        <v>103.35</v>
      </c>
      <c r="AK555" s="17">
        <f>IF(VLOOKUP(AF555,Group,5,FALSE)="YES",VLOOKUP(ROUND(ROUND(AJ555,1)-AJ555,2),Round,2,FALSE)+VLOOKUP(AF555,Group,6,FALSE),0)</f>
        <v>0</v>
      </c>
      <c r="AL555" s="17">
        <f>IF(VLOOKUP(AF555,Group,7,FALSE)="",0,ROUND(AJ555-0.04999,1)-AJ555+AM555)</f>
        <v>0</v>
      </c>
      <c r="AM555" s="17" t="str">
        <f>IF(VLOOKUP(AF555,Group,7,FALSE)="","",VLOOKUP(AF555,Group,7,FALSE))</f>
        <v/>
      </c>
      <c r="AO555" s="31" t="s">
        <v>153</v>
      </c>
    </row>
    <row r="556" spans="2:41" s="3" customFormat="1" ht="9.9499999999999993" customHeight="1" x14ac:dyDescent="0.2">
      <c r="B556" s="113" t="s">
        <v>89</v>
      </c>
      <c r="D556" s="40"/>
      <c r="E556" s="75" t="s">
        <v>926</v>
      </c>
      <c r="F556" s="75"/>
      <c r="G556" s="30" t="s">
        <v>528</v>
      </c>
      <c r="H556" s="30"/>
      <c r="I556" s="30"/>
      <c r="J556" s="30"/>
      <c r="K556" s="30"/>
      <c r="L556" s="30"/>
      <c r="M556" s="30" t="s">
        <v>530</v>
      </c>
      <c r="N556" s="30"/>
      <c r="P556" s="75" t="s">
        <v>311</v>
      </c>
      <c r="Q556" s="90"/>
      <c r="R556" s="29"/>
      <c r="S556" s="39">
        <f>IF(Suggested="Yes",AA556,AG556)</f>
        <v>104.05</v>
      </c>
      <c r="T556" s="37" t="s">
        <v>140</v>
      </c>
      <c r="U556" s="5" t="str">
        <f>+Instructions!$B$3</f>
        <v>A</v>
      </c>
      <c r="V556" s="52"/>
      <c r="W556" s="56">
        <f>+Instructions!$C$22</f>
        <v>0</v>
      </c>
      <c r="X556" s="17">
        <f>ROUND($AA556*(1-W556)+0.004999,2)</f>
        <v>104.05</v>
      </c>
      <c r="Y556" s="52"/>
      <c r="Z556" s="6" t="s">
        <v>1307</v>
      </c>
      <c r="AA556" s="39">
        <v>104.05</v>
      </c>
      <c r="AB556" s="60">
        <f t="shared" si="317"/>
        <v>0</v>
      </c>
      <c r="AC556" s="17">
        <f t="shared" si="317"/>
        <v>104.05</v>
      </c>
      <c r="AD556" s="12">
        <f>(AG556-AC556)/AG556</f>
        <v>0</v>
      </c>
      <c r="AE556" s="122"/>
      <c r="AF556" s="130">
        <v>3</v>
      </c>
      <c r="AG556" s="53">
        <f>SUM(AJ556:AL556)+AE556</f>
        <v>104.05</v>
      </c>
      <c r="AH556" s="52"/>
      <c r="AJ556" s="17">
        <f>ROUND(AC556/(1-VLOOKUP(AF556,Group,2,FALSE)),2)</f>
        <v>104.05</v>
      </c>
      <c r="AK556" s="17">
        <f>IF(VLOOKUP(AF556,Group,5,FALSE)="YES",VLOOKUP(ROUND(ROUND(AJ556,1)-AJ556,2),Round,2,FALSE)+VLOOKUP(AF556,Group,6,FALSE),0)</f>
        <v>0</v>
      </c>
      <c r="AL556" s="17">
        <f>IF(VLOOKUP(AF556,Group,7,FALSE)="",0,ROUND(AJ556-0.04999,1)-AJ556+AM556)</f>
        <v>0</v>
      </c>
      <c r="AM556" s="17" t="str">
        <f>IF(VLOOKUP(AF556,Group,7,FALSE)="","",VLOOKUP(AF556,Group,7,FALSE))</f>
        <v/>
      </c>
      <c r="AO556" s="31" t="s">
        <v>153</v>
      </c>
    </row>
    <row r="557" spans="2:41" s="3" customFormat="1" ht="9.9499999999999993" customHeight="1" x14ac:dyDescent="0.2">
      <c r="B557" s="113" t="s">
        <v>89</v>
      </c>
      <c r="C557" s="3" t="s">
        <v>31</v>
      </c>
      <c r="D557" s="40"/>
      <c r="E557" s="75" t="s">
        <v>926</v>
      </c>
      <c r="F557" s="75"/>
      <c r="G557" s="30" t="s">
        <v>529</v>
      </c>
      <c r="H557" s="30"/>
      <c r="I557" s="30"/>
      <c r="J557" s="30"/>
      <c r="K557" s="30"/>
      <c r="L557" s="30"/>
      <c r="M557" s="30" t="s">
        <v>531</v>
      </c>
      <c r="N557" s="30"/>
      <c r="P557" s="75" t="s">
        <v>311</v>
      </c>
      <c r="Q557" s="90"/>
      <c r="R557" s="29"/>
      <c r="S557" s="39">
        <f>IF(Suggested="Yes",AA557,AG557)</f>
        <v>103.35</v>
      </c>
      <c r="T557" s="37" t="s">
        <v>140</v>
      </c>
      <c r="U557" s="5" t="str">
        <f>+Instructions!$B$3</f>
        <v>A</v>
      </c>
      <c r="V557" s="52"/>
      <c r="W557" s="56">
        <f>+Instructions!$C$22</f>
        <v>0</v>
      </c>
      <c r="X557" s="17">
        <f>ROUND($AA557*(1-W557)+0.004999,2)</f>
        <v>103.35</v>
      </c>
      <c r="Y557" s="52"/>
      <c r="Z557" s="6" t="s">
        <v>1307</v>
      </c>
      <c r="AA557" s="39">
        <v>103.35</v>
      </c>
      <c r="AB557" s="60">
        <f t="shared" si="317"/>
        <v>0</v>
      </c>
      <c r="AC557" s="17">
        <f t="shared" si="317"/>
        <v>103.35</v>
      </c>
      <c r="AD557" s="12">
        <f>(AG557-AC557)/AG557</f>
        <v>0</v>
      </c>
      <c r="AE557" s="122"/>
      <c r="AF557" s="130">
        <v>3</v>
      </c>
      <c r="AG557" s="53">
        <f>SUM(AJ557:AL557)+AE557</f>
        <v>103.35</v>
      </c>
      <c r="AH557" s="52"/>
      <c r="AJ557" s="17">
        <f>ROUND(AC557/(1-VLOOKUP(AF557,Group,2,FALSE)),2)</f>
        <v>103.35</v>
      </c>
      <c r="AK557" s="17">
        <f>IF(VLOOKUP(AF557,Group,5,FALSE)="YES",VLOOKUP(ROUND(ROUND(AJ557,1)-AJ557,2),Round,2,FALSE)+VLOOKUP(AF557,Group,6,FALSE),0)</f>
        <v>0</v>
      </c>
      <c r="AL557" s="17">
        <f>IF(VLOOKUP(AF557,Group,7,FALSE)="",0,ROUND(AJ557-0.04999,1)-AJ557+AM557)</f>
        <v>0</v>
      </c>
      <c r="AM557" s="17" t="str">
        <f>IF(VLOOKUP(AF557,Group,7,FALSE)="","",VLOOKUP(AF557,Group,7,FALSE))</f>
        <v/>
      </c>
      <c r="AO557" s="31" t="s">
        <v>153</v>
      </c>
    </row>
    <row r="558" spans="2:41" s="3" customFormat="1" ht="1.5" customHeight="1" x14ac:dyDescent="0.2">
      <c r="P558" s="75"/>
      <c r="Q558" s="90"/>
      <c r="R558" s="6"/>
      <c r="S558" s="39"/>
      <c r="T558" s="6"/>
      <c r="U558" s="5"/>
      <c r="V558" s="52"/>
      <c r="W558" s="56"/>
      <c r="X558" s="15"/>
      <c r="Y558" s="52"/>
      <c r="Z558" s="39"/>
      <c r="AA558" s="39"/>
      <c r="AB558" s="55"/>
      <c r="AC558" s="17"/>
      <c r="AD558" s="15"/>
      <c r="AE558" s="65"/>
      <c r="AF558" s="125"/>
      <c r="AG558" s="39"/>
      <c r="AH558" s="52"/>
      <c r="AJ558" s="17"/>
      <c r="AK558" s="17"/>
      <c r="AL558" s="17"/>
      <c r="AM558" s="17"/>
      <c r="AO558" s="31"/>
    </row>
    <row r="559" spans="2:41" s="3" customFormat="1" ht="9.75" customHeight="1" x14ac:dyDescent="0.2">
      <c r="D559" s="3" t="s">
        <v>146</v>
      </c>
      <c r="E559" s="177" t="s">
        <v>308</v>
      </c>
      <c r="P559" s="75"/>
      <c r="Q559" s="90"/>
      <c r="R559" s="6"/>
      <c r="S559" s="39"/>
      <c r="T559" s="6"/>
      <c r="U559" s="5"/>
      <c r="V559" s="52"/>
      <c r="W559" s="56"/>
      <c r="X559" s="15"/>
      <c r="Y559" s="52"/>
      <c r="Z559" s="39"/>
      <c r="AA559" s="39"/>
      <c r="AB559" s="55"/>
      <c r="AC559" s="17"/>
      <c r="AD559" s="15"/>
      <c r="AE559" s="65"/>
      <c r="AF559" s="125"/>
      <c r="AG559" s="39"/>
      <c r="AH559" s="52"/>
      <c r="AJ559" s="17"/>
      <c r="AK559" s="17"/>
      <c r="AL559" s="17"/>
      <c r="AM559" s="17"/>
      <c r="AO559" s="31"/>
    </row>
    <row r="560" spans="2:41" s="3" customFormat="1" ht="9.75" customHeight="1" x14ac:dyDescent="0.2">
      <c r="D560" s="80"/>
      <c r="E560" s="177" t="s">
        <v>1075</v>
      </c>
      <c r="P560" s="75"/>
      <c r="Q560" s="90"/>
      <c r="R560" s="6"/>
      <c r="S560" s="39"/>
      <c r="T560" s="6"/>
      <c r="U560" s="5"/>
      <c r="V560" s="52"/>
      <c r="W560" s="56"/>
      <c r="X560" s="15"/>
      <c r="Y560" s="52"/>
      <c r="Z560" s="39"/>
      <c r="AA560" s="39"/>
      <c r="AB560" s="55"/>
      <c r="AC560" s="17"/>
      <c r="AD560" s="15"/>
      <c r="AE560" s="65"/>
      <c r="AF560" s="125"/>
      <c r="AG560" s="39"/>
      <c r="AH560" s="52"/>
      <c r="AJ560" s="17"/>
      <c r="AK560" s="17"/>
      <c r="AL560" s="17"/>
      <c r="AM560" s="17"/>
      <c r="AO560" s="31"/>
    </row>
    <row r="561" spans="3:41" s="3" customFormat="1" ht="9.75" customHeight="1" x14ac:dyDescent="0.2">
      <c r="D561" s="80"/>
      <c r="E561" s="177" t="s">
        <v>1076</v>
      </c>
      <c r="P561" s="75"/>
      <c r="Q561" s="90"/>
      <c r="R561" s="6"/>
      <c r="S561" s="39"/>
      <c r="T561" s="6"/>
      <c r="U561" s="5"/>
      <c r="V561" s="52"/>
      <c r="W561" s="56"/>
      <c r="X561" s="15"/>
      <c r="Y561" s="52"/>
      <c r="Z561" s="39"/>
      <c r="AA561" s="39"/>
      <c r="AB561" s="55"/>
      <c r="AC561" s="17"/>
      <c r="AD561" s="15"/>
      <c r="AE561" s="65"/>
      <c r="AF561" s="125"/>
      <c r="AG561" s="39"/>
      <c r="AH561" s="52"/>
      <c r="AJ561" s="17"/>
      <c r="AK561" s="17"/>
      <c r="AL561" s="17"/>
      <c r="AM561" s="17"/>
      <c r="AO561" s="31"/>
    </row>
    <row r="562" spans="3:41" s="3" customFormat="1" ht="9.75" customHeight="1" x14ac:dyDescent="0.2">
      <c r="D562" s="80"/>
      <c r="E562" s="177" t="s">
        <v>1077</v>
      </c>
      <c r="P562" s="75"/>
      <c r="Q562" s="90"/>
      <c r="R562" s="6"/>
      <c r="S562" s="39"/>
      <c r="T562" s="6"/>
      <c r="U562" s="5"/>
      <c r="V562" s="52"/>
      <c r="W562" s="56"/>
      <c r="X562" s="15"/>
      <c r="Y562" s="52"/>
      <c r="Z562" s="39"/>
      <c r="AA562" s="39"/>
      <c r="AB562" s="55"/>
      <c r="AC562" s="17"/>
      <c r="AD562" s="15"/>
      <c r="AE562" s="65"/>
      <c r="AF562" s="125"/>
      <c r="AG562" s="39"/>
      <c r="AH562" s="52"/>
      <c r="AJ562" s="17"/>
      <c r="AK562" s="17"/>
      <c r="AL562" s="17"/>
      <c r="AM562" s="17"/>
      <c r="AO562" s="31"/>
    </row>
    <row r="563" spans="3:41" s="3" customFormat="1" ht="9.75" customHeight="1" x14ac:dyDescent="0.2">
      <c r="D563" s="80"/>
      <c r="E563" s="177" t="s">
        <v>1078</v>
      </c>
      <c r="P563" s="75"/>
      <c r="Q563" s="90"/>
      <c r="R563" s="6"/>
      <c r="S563" s="39"/>
      <c r="T563" s="6"/>
      <c r="U563" s="5"/>
      <c r="V563" s="52"/>
      <c r="W563" s="56"/>
      <c r="X563" s="15"/>
      <c r="Y563" s="52"/>
      <c r="Z563" s="39"/>
      <c r="AA563" s="39"/>
      <c r="AB563" s="55"/>
      <c r="AC563" s="17"/>
      <c r="AD563" s="15"/>
      <c r="AE563" s="65"/>
      <c r="AF563" s="125"/>
      <c r="AG563" s="39"/>
      <c r="AH563" s="52"/>
      <c r="AJ563" s="17"/>
      <c r="AK563" s="17"/>
      <c r="AL563" s="17"/>
      <c r="AM563" s="17"/>
      <c r="AO563" s="31"/>
    </row>
    <row r="564" spans="3:41" s="3" customFormat="1" ht="3.95" customHeight="1" x14ac:dyDescent="0.2">
      <c r="C564" s="35"/>
      <c r="D564" s="40"/>
      <c r="E564" s="142"/>
      <c r="F564" s="142"/>
      <c r="G564" s="142"/>
      <c r="H564" s="142"/>
      <c r="I564" s="142"/>
      <c r="J564" s="142"/>
      <c r="K564" s="142"/>
      <c r="M564" s="142"/>
      <c r="N564" s="142"/>
      <c r="O564" s="30"/>
      <c r="P564" s="30"/>
      <c r="Q564" s="30"/>
      <c r="R564" s="30"/>
      <c r="S564" s="30"/>
      <c r="T564" s="30"/>
      <c r="U564" s="5"/>
      <c r="V564" s="52"/>
      <c r="W564" s="70"/>
      <c r="X564" s="70"/>
      <c r="Y564" s="52"/>
      <c r="Z564" s="39"/>
      <c r="AA564" s="39"/>
      <c r="AB564" s="55"/>
      <c r="AC564" s="17"/>
      <c r="AD564" s="15"/>
      <c r="AE564" s="65"/>
      <c r="AF564" s="125"/>
      <c r="AG564" s="17"/>
      <c r="AH564" s="52"/>
      <c r="AJ564" s="17"/>
      <c r="AK564" s="17"/>
      <c r="AL564" s="17"/>
      <c r="AM564" s="17"/>
      <c r="AO564" s="31"/>
    </row>
    <row r="565" spans="3:41" s="3" customFormat="1" ht="9.9499999999999993" customHeight="1" x14ac:dyDescent="0.2">
      <c r="C565" s="74" t="s">
        <v>791</v>
      </c>
      <c r="P565" s="75"/>
      <c r="Q565" s="90"/>
      <c r="R565" s="80" t="s">
        <v>603</v>
      </c>
      <c r="S565" s="200" t="s">
        <v>825</v>
      </c>
      <c r="T565" s="201"/>
      <c r="U565" s="5"/>
      <c r="V565" s="52"/>
      <c r="W565" s="56"/>
      <c r="X565" s="15"/>
      <c r="Y565" s="52"/>
      <c r="Z565" s="39"/>
      <c r="AA565" s="39"/>
      <c r="AB565" s="55"/>
      <c r="AC565" s="17"/>
      <c r="AD565" s="15"/>
      <c r="AE565" s="65"/>
      <c r="AF565" s="125"/>
      <c r="AG565" s="39"/>
      <c r="AH565" s="52"/>
      <c r="AJ565" s="17"/>
      <c r="AK565" s="17"/>
      <c r="AL565" s="17"/>
      <c r="AM565" s="17"/>
      <c r="AO565" s="31"/>
    </row>
    <row r="566" spans="3:41" s="3" customFormat="1" ht="2.4500000000000002" customHeight="1" x14ac:dyDescent="0.2">
      <c r="P566" s="75"/>
      <c r="Q566" s="90"/>
      <c r="R566" s="6"/>
      <c r="S566" s="39"/>
      <c r="T566" s="6"/>
      <c r="U566" s="5"/>
      <c r="V566" s="52"/>
      <c r="W566" s="56"/>
      <c r="X566" s="15"/>
      <c r="Y566" s="52"/>
      <c r="Z566" s="39"/>
      <c r="AA566" s="39"/>
      <c r="AB566" s="55"/>
      <c r="AC566" s="17"/>
      <c r="AD566" s="15"/>
      <c r="AE566" s="65"/>
      <c r="AF566" s="125"/>
      <c r="AG566" s="39"/>
      <c r="AH566" s="52"/>
      <c r="AJ566" s="17"/>
      <c r="AK566" s="17"/>
      <c r="AL566" s="17"/>
      <c r="AM566" s="17"/>
      <c r="AO566" s="31" t="s">
        <v>153</v>
      </c>
    </row>
    <row r="567" spans="3:41" s="3" customFormat="1" ht="9.9499999999999993" customHeight="1" x14ac:dyDescent="0.2">
      <c r="C567" s="172" t="s">
        <v>795</v>
      </c>
      <c r="D567" s="40"/>
      <c r="E567" s="142"/>
      <c r="F567" s="142"/>
      <c r="G567" s="142"/>
      <c r="H567" s="142"/>
      <c r="I567" s="142"/>
      <c r="J567" s="142"/>
      <c r="K567" s="142"/>
      <c r="L567" s="142"/>
      <c r="M567" s="142"/>
      <c r="N567" s="142"/>
      <c r="O567" s="142"/>
      <c r="P567" s="142"/>
      <c r="Q567" s="30"/>
      <c r="R567" s="30"/>
      <c r="S567" s="39"/>
      <c r="T567" s="30"/>
      <c r="U567" s="5"/>
      <c r="V567" s="52"/>
      <c r="W567" s="70"/>
      <c r="X567" s="70"/>
      <c r="Y567" s="52"/>
      <c r="Z567" s="39"/>
      <c r="AA567" s="39"/>
      <c r="AB567" s="55"/>
      <c r="AC567" s="17"/>
      <c r="AD567" s="15"/>
      <c r="AE567" s="65"/>
      <c r="AF567" s="125"/>
      <c r="AG567" s="17"/>
      <c r="AH567" s="52"/>
      <c r="AJ567" s="17"/>
      <c r="AK567" s="17"/>
      <c r="AL567" s="17"/>
      <c r="AM567" s="17"/>
      <c r="AO567" s="31"/>
    </row>
    <row r="568" spans="3:41" s="3" customFormat="1" ht="9.9499999999999993" customHeight="1" x14ac:dyDescent="0.2">
      <c r="E568" s="142" t="s">
        <v>829</v>
      </c>
      <c r="F568" s="142" t="s">
        <v>470</v>
      </c>
      <c r="H568" s="142"/>
      <c r="I568" s="142" t="s">
        <v>1005</v>
      </c>
      <c r="J568" s="142"/>
      <c r="K568" s="142" t="s">
        <v>1007</v>
      </c>
      <c r="L568" s="142"/>
      <c r="M568" s="142" t="s">
        <v>215</v>
      </c>
      <c r="N568" s="142"/>
      <c r="O568" s="30"/>
      <c r="P568" s="30"/>
      <c r="Q568" s="30"/>
      <c r="R568" s="30"/>
      <c r="S568" s="39"/>
      <c r="T568" s="30"/>
      <c r="U568" s="5"/>
      <c r="V568" s="52"/>
      <c r="W568" s="70"/>
      <c r="X568" s="70"/>
      <c r="Y568" s="52"/>
      <c r="Z568" s="39"/>
      <c r="AA568" s="39"/>
      <c r="AB568" s="55"/>
      <c r="AC568" s="17"/>
      <c r="AD568" s="15"/>
      <c r="AE568" s="65"/>
      <c r="AF568" s="125"/>
      <c r="AG568" s="17"/>
      <c r="AH568" s="52"/>
      <c r="AJ568" s="17"/>
      <c r="AK568" s="17"/>
      <c r="AL568" s="17"/>
      <c r="AM568" s="17"/>
      <c r="AO568" s="31"/>
    </row>
    <row r="569" spans="3:41" s="3" customFormat="1" ht="9.9499999999999993" customHeight="1" x14ac:dyDescent="0.2">
      <c r="C569" s="35"/>
      <c r="D569" s="40"/>
      <c r="E569" s="142" t="s">
        <v>781</v>
      </c>
      <c r="F569" s="142" t="s">
        <v>213</v>
      </c>
      <c r="H569" s="142"/>
      <c r="I569" s="142" t="s">
        <v>1004</v>
      </c>
      <c r="J569" s="142"/>
      <c r="K569" s="142" t="s">
        <v>340</v>
      </c>
      <c r="L569" s="142"/>
      <c r="M569" s="142" t="s">
        <v>341</v>
      </c>
      <c r="N569" s="142"/>
      <c r="O569" s="30"/>
      <c r="P569" s="30"/>
      <c r="Q569" s="30"/>
      <c r="R569" s="30"/>
      <c r="S569" s="39"/>
      <c r="T569" s="30"/>
      <c r="U569" s="5"/>
      <c r="V569" s="52"/>
      <c r="W569" s="70"/>
      <c r="X569" s="70"/>
      <c r="Y569" s="52"/>
      <c r="Z569" s="39"/>
      <c r="AA569" s="39"/>
      <c r="AB569" s="55"/>
      <c r="AC569" s="17"/>
      <c r="AD569" s="15"/>
      <c r="AE569" s="65"/>
      <c r="AF569" s="125"/>
      <c r="AG569" s="17"/>
      <c r="AH569" s="52"/>
      <c r="AJ569" s="17"/>
      <c r="AK569" s="17"/>
      <c r="AL569" s="17"/>
      <c r="AM569" s="17"/>
      <c r="AO569" s="31"/>
    </row>
    <row r="570" spans="3:41" s="3" customFormat="1" ht="9.9499999999999993" customHeight="1" x14ac:dyDescent="0.2">
      <c r="C570" s="35"/>
      <c r="D570" s="40"/>
      <c r="E570" s="142" t="s">
        <v>212</v>
      </c>
      <c r="F570" s="142" t="s">
        <v>794</v>
      </c>
      <c r="H570" s="142"/>
      <c r="I570" s="142" t="s">
        <v>1006</v>
      </c>
      <c r="J570" s="142"/>
      <c r="K570" s="142" t="s">
        <v>830</v>
      </c>
      <c r="L570" s="142"/>
      <c r="M570" s="142"/>
      <c r="N570" s="142"/>
      <c r="O570" s="30"/>
      <c r="P570" s="30"/>
      <c r="Q570" s="30"/>
      <c r="R570" s="30"/>
      <c r="S570" s="39"/>
      <c r="T570" s="30"/>
      <c r="U570" s="5"/>
      <c r="V570" s="52"/>
      <c r="W570" s="70"/>
      <c r="X570" s="70"/>
      <c r="Y570" s="52"/>
      <c r="Z570" s="39"/>
      <c r="AA570" s="39"/>
      <c r="AB570" s="55"/>
      <c r="AC570" s="17"/>
      <c r="AD570" s="15"/>
      <c r="AE570" s="65"/>
      <c r="AF570" s="125"/>
      <c r="AG570" s="17"/>
      <c r="AH570" s="52"/>
      <c r="AJ570" s="17"/>
      <c r="AK570" s="17"/>
      <c r="AL570" s="17"/>
      <c r="AM570" s="17"/>
      <c r="AO570" s="31"/>
    </row>
    <row r="571" spans="3:41" s="3" customFormat="1" ht="2.4500000000000002" customHeight="1" x14ac:dyDescent="0.2">
      <c r="P571" s="75"/>
      <c r="Q571" s="90"/>
      <c r="R571" s="6"/>
      <c r="S571" s="39"/>
      <c r="T571" s="6"/>
      <c r="U571" s="5"/>
      <c r="V571" s="52"/>
      <c r="W571" s="56"/>
      <c r="X571" s="15"/>
      <c r="Y571" s="52"/>
      <c r="Z571" s="39"/>
      <c r="AA571" s="39"/>
      <c r="AB571" s="55"/>
      <c r="AC571" s="17"/>
      <c r="AD571" s="15"/>
      <c r="AE571" s="65"/>
      <c r="AF571" s="125"/>
      <c r="AG571" s="39"/>
      <c r="AH571" s="52"/>
      <c r="AJ571" s="17"/>
      <c r="AK571" s="17"/>
      <c r="AL571" s="17"/>
      <c r="AM571" s="17"/>
      <c r="AO571" s="31" t="s">
        <v>153</v>
      </c>
    </row>
    <row r="572" spans="3:41" s="3" customFormat="1" ht="9.9499999999999993" customHeight="1" x14ac:dyDescent="0.2">
      <c r="C572" s="172" t="s">
        <v>921</v>
      </c>
      <c r="D572" s="40"/>
      <c r="E572" s="142"/>
      <c r="F572" s="142"/>
      <c r="G572" s="142"/>
      <c r="H572" s="142"/>
      <c r="I572" s="142"/>
      <c r="J572" s="142"/>
      <c r="K572" s="142"/>
      <c r="L572" s="142"/>
      <c r="M572" s="142"/>
      <c r="N572" s="142"/>
      <c r="O572" s="142"/>
      <c r="P572" s="142"/>
      <c r="Q572" s="30"/>
      <c r="R572" s="30"/>
      <c r="S572" s="39"/>
      <c r="T572" s="30"/>
      <c r="U572" s="5"/>
      <c r="V572" s="52"/>
      <c r="W572" s="70"/>
      <c r="X572" s="70"/>
      <c r="Y572" s="52"/>
      <c r="Z572" s="39"/>
      <c r="AA572" s="39"/>
      <c r="AB572" s="55"/>
      <c r="AC572" s="17"/>
      <c r="AD572" s="15"/>
      <c r="AE572" s="65"/>
      <c r="AF572" s="125"/>
      <c r="AG572" s="17"/>
      <c r="AH572" s="52"/>
      <c r="AJ572" s="17"/>
      <c r="AK572" s="17"/>
      <c r="AL572" s="17"/>
      <c r="AM572" s="17"/>
      <c r="AO572" s="31"/>
    </row>
    <row r="573" spans="3:41" s="3" customFormat="1" ht="9.9499999999999993" customHeight="1" x14ac:dyDescent="0.2">
      <c r="C573" s="35"/>
      <c r="D573" s="40"/>
      <c r="E573" s="202" t="s">
        <v>235</v>
      </c>
      <c r="G573" s="202" t="s">
        <v>904</v>
      </c>
      <c r="H573" s="142"/>
      <c r="J573" s="202" t="s">
        <v>908</v>
      </c>
      <c r="K573" s="142"/>
      <c r="L573" s="142" t="s">
        <v>911</v>
      </c>
      <c r="M573" s="202"/>
      <c r="N573" s="142"/>
      <c r="O573" s="142"/>
      <c r="P573" s="30"/>
      <c r="Q573" s="30"/>
      <c r="R573" s="30"/>
      <c r="S573" s="39"/>
      <c r="T573" s="30"/>
      <c r="U573" s="5"/>
      <c r="V573" s="52"/>
      <c r="W573" s="70"/>
      <c r="X573" s="70"/>
      <c r="Y573" s="52"/>
      <c r="Z573" s="39"/>
      <c r="AA573" s="39"/>
      <c r="AB573" s="55"/>
      <c r="AC573" s="17"/>
      <c r="AD573" s="15"/>
      <c r="AE573" s="65"/>
      <c r="AF573" s="125"/>
      <c r="AG573" s="17"/>
      <c r="AH573" s="52"/>
      <c r="AJ573" s="17"/>
      <c r="AK573" s="17"/>
      <c r="AL573" s="17"/>
      <c r="AM573" s="17"/>
      <c r="AO573" s="31"/>
    </row>
    <row r="574" spans="3:41" s="3" customFormat="1" ht="9.9499999999999993" customHeight="1" x14ac:dyDescent="0.2">
      <c r="C574" s="35"/>
      <c r="D574" s="40"/>
      <c r="E574" s="202" t="s">
        <v>901</v>
      </c>
      <c r="G574" s="202" t="s">
        <v>905</v>
      </c>
      <c r="H574" s="142"/>
      <c r="J574" s="202" t="s">
        <v>909</v>
      </c>
      <c r="K574" s="142"/>
      <c r="M574" s="202"/>
      <c r="N574" s="142"/>
      <c r="O574" s="142"/>
      <c r="P574" s="30"/>
      <c r="Q574" s="30" t="s">
        <v>31</v>
      </c>
      <c r="R574" s="30"/>
      <c r="S574" s="39"/>
      <c r="T574" s="30"/>
      <c r="U574" s="5"/>
      <c r="V574" s="52"/>
      <c r="W574" s="70"/>
      <c r="X574" s="70"/>
      <c r="Y574" s="52"/>
      <c r="Z574" s="39"/>
      <c r="AA574" s="39"/>
      <c r="AB574" s="55"/>
      <c r="AC574" s="17"/>
      <c r="AD574" s="15"/>
      <c r="AE574" s="65"/>
      <c r="AF574" s="125"/>
      <c r="AG574" s="17"/>
      <c r="AH574" s="52"/>
      <c r="AJ574" s="17"/>
      <c r="AK574" s="17"/>
      <c r="AL574" s="17"/>
      <c r="AM574" s="17"/>
      <c r="AO574" s="31"/>
    </row>
    <row r="575" spans="3:41" s="3" customFormat="1" ht="9.9499999999999993" customHeight="1" x14ac:dyDescent="0.2">
      <c r="C575" s="35"/>
      <c r="D575" s="40"/>
      <c r="E575" s="202" t="s">
        <v>236</v>
      </c>
      <c r="G575" s="202" t="s">
        <v>906</v>
      </c>
      <c r="H575" s="142"/>
      <c r="J575" s="202" t="s">
        <v>910</v>
      </c>
      <c r="K575" s="142"/>
      <c r="M575" s="202"/>
      <c r="N575" s="142"/>
      <c r="O575" s="142"/>
      <c r="P575" s="30"/>
      <c r="Q575" s="142"/>
      <c r="R575" s="30"/>
      <c r="S575" s="39"/>
      <c r="T575" s="30"/>
      <c r="U575" s="5"/>
      <c r="V575" s="52"/>
      <c r="W575" s="70"/>
      <c r="X575" s="70"/>
      <c r="Y575" s="52"/>
      <c r="Z575" s="39"/>
      <c r="AA575" s="39"/>
      <c r="AB575" s="55"/>
      <c r="AC575" s="17"/>
      <c r="AD575" s="15"/>
      <c r="AE575" s="65"/>
      <c r="AF575" s="125"/>
      <c r="AG575" s="17"/>
      <c r="AH575" s="52"/>
      <c r="AJ575" s="17"/>
      <c r="AK575" s="17"/>
      <c r="AL575" s="17"/>
      <c r="AM575" s="17"/>
      <c r="AO575" s="31"/>
    </row>
    <row r="576" spans="3:41" s="3" customFormat="1" ht="9.9499999999999993" customHeight="1" x14ac:dyDescent="0.2">
      <c r="C576" s="35"/>
      <c r="D576" s="40"/>
      <c r="E576" s="202" t="s">
        <v>902</v>
      </c>
      <c r="G576" s="202" t="s">
        <v>903</v>
      </c>
      <c r="H576" s="142"/>
      <c r="J576" s="202" t="s">
        <v>907</v>
      </c>
      <c r="K576" s="142"/>
      <c r="M576" s="202"/>
      <c r="N576" s="142"/>
      <c r="O576" s="30"/>
      <c r="P576" s="30"/>
      <c r="Q576" s="30"/>
      <c r="R576" s="30"/>
      <c r="S576" s="39"/>
      <c r="T576" s="30"/>
      <c r="U576" s="5"/>
      <c r="V576" s="52"/>
      <c r="W576" s="70"/>
      <c r="X576" s="70"/>
      <c r="Y576" s="52"/>
      <c r="Z576" s="39"/>
      <c r="AA576" s="39"/>
      <c r="AB576" s="55"/>
      <c r="AC576" s="17"/>
      <c r="AD576" s="15"/>
      <c r="AE576" s="65"/>
      <c r="AF576" s="125"/>
      <c r="AG576" s="17"/>
      <c r="AH576" s="52"/>
      <c r="AJ576" s="17"/>
      <c r="AK576" s="17"/>
      <c r="AL576" s="17"/>
      <c r="AM576" s="17"/>
      <c r="AO576" s="31"/>
    </row>
    <row r="577" spans="3:41" s="3" customFormat="1" ht="2.4500000000000002" customHeight="1" x14ac:dyDescent="0.2">
      <c r="C577" s="35"/>
      <c r="D577" s="40"/>
      <c r="J577" s="142"/>
      <c r="K577" s="142"/>
      <c r="M577" s="142"/>
      <c r="N577" s="142"/>
      <c r="O577" s="30"/>
      <c r="P577" s="30"/>
      <c r="Q577" s="30"/>
      <c r="R577" s="30"/>
      <c r="S577" s="30"/>
      <c r="T577" s="30"/>
      <c r="U577" s="5"/>
      <c r="V577" s="52"/>
      <c r="W577" s="70"/>
      <c r="X577" s="70"/>
      <c r="Y577" s="52"/>
      <c r="Z577" s="39"/>
      <c r="AA577" s="39"/>
      <c r="AB577" s="55"/>
      <c r="AC577" s="17"/>
      <c r="AD577" s="15"/>
      <c r="AE577" s="65"/>
      <c r="AF577" s="125"/>
      <c r="AG577" s="17"/>
      <c r="AH577" s="52"/>
      <c r="AJ577" s="17"/>
      <c r="AK577" s="17"/>
      <c r="AL577" s="17"/>
      <c r="AM577" s="17"/>
      <c r="AO577" s="31"/>
    </row>
    <row r="578" spans="3:41" s="3" customFormat="1" ht="9.9499999999999993" customHeight="1" x14ac:dyDescent="0.2">
      <c r="C578" s="172" t="s">
        <v>894</v>
      </c>
      <c r="D578" s="40"/>
      <c r="E578" s="142"/>
      <c r="F578" s="142"/>
      <c r="G578" s="142"/>
      <c r="H578" s="142"/>
      <c r="I578" s="142"/>
      <c r="J578" s="142"/>
      <c r="K578" s="142"/>
      <c r="L578" s="142"/>
      <c r="M578" s="142"/>
      <c r="N578" s="142"/>
      <c r="O578" s="142"/>
      <c r="P578" s="142"/>
      <c r="Q578" s="30"/>
      <c r="R578" s="30"/>
      <c r="S578" s="39"/>
      <c r="T578" s="30"/>
      <c r="U578" s="5"/>
      <c r="V578" s="52"/>
      <c r="W578" s="70"/>
      <c r="X578" s="70"/>
      <c r="Y578" s="52"/>
      <c r="Z578" s="39"/>
      <c r="AA578" s="39"/>
      <c r="AB578" s="55"/>
      <c r="AC578" s="17"/>
      <c r="AD578" s="15"/>
      <c r="AE578" s="65"/>
      <c r="AF578" s="125"/>
      <c r="AG578" s="17"/>
      <c r="AH578" s="52"/>
      <c r="AJ578" s="17"/>
      <c r="AK578" s="17"/>
      <c r="AL578" s="17"/>
      <c r="AM578" s="17"/>
      <c r="AO578" s="31"/>
    </row>
    <row r="579" spans="3:41" s="3" customFormat="1" ht="9.9499999999999993" customHeight="1" x14ac:dyDescent="0.2">
      <c r="C579" s="208"/>
      <c r="D579" s="40"/>
      <c r="E579" s="142" t="s">
        <v>36</v>
      </c>
      <c r="F579" s="142" t="s">
        <v>37</v>
      </c>
      <c r="G579" s="142"/>
      <c r="H579" s="142"/>
      <c r="I579" s="142"/>
      <c r="J579" s="142" t="s">
        <v>557</v>
      </c>
      <c r="K579" s="142"/>
      <c r="L579" s="142" t="s">
        <v>891</v>
      </c>
      <c r="N579" s="142"/>
      <c r="O579" s="142"/>
      <c r="P579" s="142"/>
      <c r="Q579" s="30"/>
      <c r="R579" s="30"/>
      <c r="S579" s="39"/>
      <c r="T579" s="30"/>
      <c r="U579" s="5"/>
      <c r="V579" s="52"/>
      <c r="W579" s="70"/>
      <c r="X579" s="70"/>
      <c r="Y579" s="52"/>
      <c r="Z579" s="39"/>
      <c r="AA579" s="39"/>
      <c r="AB579" s="55"/>
      <c r="AC579" s="17"/>
      <c r="AD579" s="15"/>
      <c r="AE579" s="65"/>
      <c r="AF579" s="125"/>
      <c r="AG579" s="17"/>
      <c r="AH579" s="52"/>
      <c r="AJ579" s="17"/>
      <c r="AK579" s="17"/>
      <c r="AL579" s="17"/>
      <c r="AM579" s="17"/>
      <c r="AO579" s="31"/>
    </row>
    <row r="580" spans="3:41" s="3" customFormat="1" ht="9.9499999999999993" customHeight="1" x14ac:dyDescent="0.2">
      <c r="C580" s="208"/>
      <c r="D580" s="40"/>
      <c r="E580" s="142" t="s">
        <v>35</v>
      </c>
      <c r="F580" s="142" t="s">
        <v>556</v>
      </c>
      <c r="G580" s="142"/>
      <c r="H580" s="142"/>
      <c r="I580" s="142"/>
      <c r="J580" s="142" t="s">
        <v>889</v>
      </c>
      <c r="K580" s="142"/>
      <c r="L580" s="142" t="s">
        <v>890</v>
      </c>
      <c r="N580" s="142"/>
      <c r="O580" s="142"/>
      <c r="P580" s="30"/>
      <c r="Q580" s="30"/>
      <c r="R580" s="30"/>
      <c r="S580" s="39"/>
      <c r="T580" s="30"/>
      <c r="U580" s="5"/>
      <c r="V580" s="52"/>
      <c r="W580" s="70"/>
      <c r="X580" s="70"/>
      <c r="Y580" s="52"/>
      <c r="Z580" s="39"/>
      <c r="AA580" s="39"/>
      <c r="AB580" s="55"/>
      <c r="AC580" s="17"/>
      <c r="AD580" s="15"/>
      <c r="AE580" s="65"/>
      <c r="AF580" s="125"/>
      <c r="AG580" s="17"/>
      <c r="AH580" s="52"/>
      <c r="AJ580" s="17"/>
      <c r="AK580" s="17"/>
      <c r="AL580" s="17"/>
      <c r="AM580" s="17"/>
      <c r="AO580" s="31"/>
    </row>
    <row r="581" spans="3:41" s="3" customFormat="1" ht="2.4500000000000002" customHeight="1" x14ac:dyDescent="0.2">
      <c r="P581" s="75"/>
      <c r="Q581" s="90"/>
      <c r="R581" s="6"/>
      <c r="S581" s="39"/>
      <c r="T581" s="6"/>
      <c r="U581" s="5"/>
      <c r="V581" s="52"/>
      <c r="W581" s="56"/>
      <c r="X581" s="15"/>
      <c r="Y581" s="52"/>
      <c r="Z581" s="39"/>
      <c r="AA581" s="39"/>
      <c r="AB581" s="55"/>
      <c r="AC581" s="17"/>
      <c r="AD581" s="15"/>
      <c r="AE581" s="65"/>
      <c r="AF581" s="125"/>
      <c r="AG581" s="39"/>
      <c r="AH581" s="52"/>
      <c r="AJ581" s="17"/>
      <c r="AK581" s="17"/>
      <c r="AL581" s="17"/>
      <c r="AM581" s="17"/>
      <c r="AO581" s="31" t="s">
        <v>153</v>
      </c>
    </row>
    <row r="582" spans="3:41" s="3" customFormat="1" ht="9.9499999999999993" customHeight="1" x14ac:dyDescent="0.2">
      <c r="C582" s="172" t="s">
        <v>1008</v>
      </c>
      <c r="D582" s="40"/>
      <c r="E582" s="142"/>
      <c r="F582" s="142"/>
      <c r="G582" s="142"/>
      <c r="H582" s="142"/>
      <c r="I582" s="142"/>
      <c r="J582" s="142"/>
      <c r="K582" s="142"/>
      <c r="L582" s="142"/>
      <c r="M582" s="142"/>
      <c r="N582" s="142"/>
      <c r="O582" s="142"/>
      <c r="P582" s="142"/>
      <c r="Q582" s="30"/>
      <c r="R582" s="30"/>
      <c r="S582" s="39"/>
      <c r="T582" s="30"/>
      <c r="U582" s="5"/>
      <c r="V582" s="52"/>
      <c r="W582" s="70"/>
      <c r="X582" s="70"/>
      <c r="Y582" s="52"/>
      <c r="Z582" s="39"/>
      <c r="AA582" s="39"/>
      <c r="AB582" s="55"/>
      <c r="AC582" s="17"/>
      <c r="AD582" s="15"/>
      <c r="AE582" s="65"/>
      <c r="AF582" s="125"/>
      <c r="AG582" s="17"/>
      <c r="AH582" s="52"/>
      <c r="AJ582" s="17"/>
      <c r="AK582" s="17"/>
      <c r="AL582" s="17"/>
      <c r="AM582" s="17"/>
      <c r="AO582" s="31"/>
    </row>
    <row r="583" spans="3:41" s="3" customFormat="1" ht="9.9499999999999993" customHeight="1" x14ac:dyDescent="0.2">
      <c r="C583" s="35"/>
      <c r="D583" s="40"/>
      <c r="E583" s="202" t="s">
        <v>981</v>
      </c>
      <c r="F583" s="202"/>
      <c r="G583" s="142" t="s">
        <v>984</v>
      </c>
      <c r="H583" s="142"/>
      <c r="I583" s="142" t="s">
        <v>988</v>
      </c>
      <c r="J583" s="202"/>
      <c r="K583" s="142" t="s">
        <v>992</v>
      </c>
      <c r="L583" s="142"/>
      <c r="M583" s="202"/>
      <c r="N583" s="142"/>
      <c r="O583" s="142"/>
      <c r="P583" s="30"/>
      <c r="Q583" s="30"/>
      <c r="R583" s="30"/>
      <c r="S583" s="39"/>
      <c r="T583" s="30"/>
      <c r="U583" s="5"/>
      <c r="V583" s="52"/>
      <c r="W583" s="70"/>
      <c r="X583" s="70"/>
      <c r="Y583" s="52"/>
      <c r="Z583" s="39"/>
      <c r="AA583" s="39"/>
      <c r="AB583" s="55"/>
      <c r="AC583" s="17"/>
      <c r="AD583" s="15"/>
      <c r="AE583" s="65"/>
      <c r="AF583" s="125"/>
      <c r="AG583" s="17"/>
      <c r="AH583" s="52"/>
      <c r="AJ583" s="17"/>
      <c r="AK583" s="17"/>
      <c r="AL583" s="17"/>
      <c r="AM583" s="17"/>
      <c r="AO583" s="31"/>
    </row>
    <row r="584" spans="3:41" s="3" customFormat="1" ht="9.9499999999999993" customHeight="1" x14ac:dyDescent="0.2">
      <c r="C584" s="35"/>
      <c r="D584" s="40"/>
      <c r="E584" s="202" t="s">
        <v>982</v>
      </c>
      <c r="F584" s="202"/>
      <c r="G584" s="142" t="s">
        <v>985</v>
      </c>
      <c r="H584" s="142"/>
      <c r="I584" s="142" t="s">
        <v>989</v>
      </c>
      <c r="J584" s="202"/>
      <c r="K584" s="142" t="s">
        <v>990</v>
      </c>
      <c r="M584" s="202"/>
      <c r="N584" s="142"/>
      <c r="O584" s="142"/>
      <c r="P584" s="30"/>
      <c r="Q584" s="142"/>
      <c r="R584" s="30"/>
      <c r="S584" s="39"/>
      <c r="T584" s="30"/>
      <c r="U584" s="5"/>
      <c r="V584" s="52"/>
      <c r="W584" s="70"/>
      <c r="X584" s="70"/>
      <c r="Y584" s="52"/>
      <c r="Z584" s="39"/>
      <c r="AA584" s="39"/>
      <c r="AB584" s="55"/>
      <c r="AC584" s="17"/>
      <c r="AD584" s="15"/>
      <c r="AE584" s="65"/>
      <c r="AF584" s="125"/>
      <c r="AG584" s="17"/>
      <c r="AH584" s="52"/>
      <c r="AJ584" s="17"/>
      <c r="AK584" s="17"/>
      <c r="AL584" s="17"/>
      <c r="AM584" s="17"/>
      <c r="AO584" s="31"/>
    </row>
    <row r="585" spans="3:41" s="3" customFormat="1" ht="9.9499999999999993" customHeight="1" x14ac:dyDescent="0.2">
      <c r="C585" s="35"/>
      <c r="D585" s="40"/>
      <c r="E585" s="202" t="s">
        <v>983</v>
      </c>
      <c r="F585" s="202"/>
      <c r="G585" s="142" t="s">
        <v>986</v>
      </c>
      <c r="H585" s="142"/>
      <c r="I585" s="142" t="s">
        <v>987</v>
      </c>
      <c r="J585" s="202"/>
      <c r="K585" s="142" t="s">
        <v>991</v>
      </c>
      <c r="M585" s="202"/>
      <c r="N585" s="142"/>
      <c r="O585" s="30"/>
      <c r="P585" s="30"/>
      <c r="Q585" s="30"/>
      <c r="R585" s="30"/>
      <c r="S585" s="39"/>
      <c r="T585" s="30"/>
      <c r="U585" s="5"/>
      <c r="V585" s="52"/>
      <c r="W585" s="70"/>
      <c r="X585" s="70"/>
      <c r="Y585" s="52"/>
      <c r="Z585" s="39"/>
      <c r="AA585" s="39"/>
      <c r="AB585" s="55"/>
      <c r="AC585" s="17"/>
      <c r="AD585" s="15"/>
      <c r="AE585" s="65"/>
      <c r="AF585" s="125"/>
      <c r="AG585" s="17"/>
      <c r="AH585" s="52"/>
      <c r="AJ585" s="17"/>
      <c r="AK585" s="17"/>
      <c r="AL585" s="17"/>
      <c r="AM585" s="17"/>
      <c r="AO585" s="31"/>
    </row>
    <row r="586" spans="3:41" s="3" customFormat="1" ht="2.4500000000000002" customHeight="1" x14ac:dyDescent="0.2">
      <c r="P586" s="75"/>
      <c r="Q586" s="90"/>
      <c r="R586" s="6"/>
      <c r="S586" s="39"/>
      <c r="T586" s="6"/>
      <c r="U586" s="5"/>
      <c r="V586" s="52"/>
      <c r="W586" s="56"/>
      <c r="X586" s="15"/>
      <c r="Y586" s="52"/>
      <c r="Z586" s="39"/>
      <c r="AA586" s="39"/>
      <c r="AB586" s="55"/>
      <c r="AC586" s="17"/>
      <c r="AD586" s="15"/>
      <c r="AE586" s="65"/>
      <c r="AF586" s="125"/>
      <c r="AG586" s="39"/>
      <c r="AH586" s="52"/>
      <c r="AJ586" s="17"/>
      <c r="AK586" s="17"/>
      <c r="AL586" s="17"/>
      <c r="AM586" s="17"/>
      <c r="AO586" s="31" t="s">
        <v>153</v>
      </c>
    </row>
    <row r="587" spans="3:41" s="3" customFormat="1" ht="9.9499999999999993" customHeight="1" x14ac:dyDescent="0.2">
      <c r="C587" s="172" t="s">
        <v>796</v>
      </c>
      <c r="D587" s="40"/>
      <c r="E587" s="142"/>
      <c r="F587" s="142"/>
      <c r="G587" s="142"/>
      <c r="H587" s="142"/>
      <c r="I587" s="142"/>
      <c r="J587" s="142"/>
      <c r="K587" s="142"/>
      <c r="L587" s="142"/>
      <c r="M587" s="142"/>
      <c r="N587" s="142"/>
      <c r="O587" s="142"/>
      <c r="P587" s="142"/>
      <c r="Q587" s="30"/>
      <c r="R587" s="30"/>
      <c r="S587" s="39"/>
      <c r="T587" s="30"/>
      <c r="U587" s="5"/>
      <c r="V587" s="52"/>
      <c r="W587" s="70"/>
      <c r="X587" s="70"/>
      <c r="Y587" s="52"/>
      <c r="Z587" s="39"/>
      <c r="AA587" s="39"/>
      <c r="AB587" s="55"/>
      <c r="AC587" s="17"/>
      <c r="AD587" s="15"/>
      <c r="AE587" s="65"/>
      <c r="AF587" s="125"/>
      <c r="AG587" s="17"/>
      <c r="AH587" s="52"/>
      <c r="AJ587" s="17"/>
      <c r="AK587" s="17"/>
      <c r="AL587" s="17"/>
      <c r="AM587" s="17"/>
      <c r="AO587" s="31"/>
    </row>
    <row r="588" spans="3:41" s="3" customFormat="1" ht="9.9499999999999993" customHeight="1" x14ac:dyDescent="0.2">
      <c r="C588" s="35"/>
      <c r="D588" s="40"/>
      <c r="E588" s="202" t="s">
        <v>612</v>
      </c>
      <c r="G588" s="202" t="s">
        <v>629</v>
      </c>
      <c r="H588" s="142"/>
      <c r="J588" s="202" t="s">
        <v>631</v>
      </c>
      <c r="K588" s="142"/>
      <c r="M588" s="202" t="s">
        <v>625</v>
      </c>
      <c r="N588" s="142"/>
      <c r="O588" s="142"/>
      <c r="P588" s="30"/>
      <c r="Q588" s="30"/>
      <c r="R588" s="30"/>
      <c r="S588" s="39"/>
      <c r="T588" s="30"/>
      <c r="U588" s="5"/>
      <c r="V588" s="52"/>
      <c r="W588" s="70"/>
      <c r="X588" s="70"/>
      <c r="Y588" s="52"/>
      <c r="Z588" s="39"/>
      <c r="AA588" s="39"/>
      <c r="AB588" s="55"/>
      <c r="AC588" s="17"/>
      <c r="AD588" s="15"/>
      <c r="AE588" s="65"/>
      <c r="AF588" s="125"/>
      <c r="AG588" s="17"/>
      <c r="AH588" s="52"/>
      <c r="AJ588" s="17"/>
      <c r="AK588" s="17"/>
      <c r="AL588" s="17"/>
      <c r="AM588" s="17"/>
      <c r="AO588" s="31"/>
    </row>
    <row r="589" spans="3:41" s="3" customFormat="1" ht="9.9499999999999993" customHeight="1" x14ac:dyDescent="0.2">
      <c r="C589" s="35"/>
      <c r="D589" s="40"/>
      <c r="E589" s="202" t="s">
        <v>613</v>
      </c>
      <c r="G589" s="202" t="s">
        <v>630</v>
      </c>
      <c r="H589" s="142"/>
      <c r="J589" s="202" t="s">
        <v>632</v>
      </c>
      <c r="K589" s="142"/>
      <c r="M589" s="202" t="s">
        <v>626</v>
      </c>
      <c r="N589" s="142"/>
      <c r="O589" s="142"/>
      <c r="P589" s="30"/>
      <c r="Q589" s="142"/>
      <c r="R589" s="30"/>
      <c r="S589" s="39"/>
      <c r="T589" s="30"/>
      <c r="U589" s="5"/>
      <c r="V589" s="52"/>
      <c r="W589" s="70"/>
      <c r="X589" s="70"/>
      <c r="Y589" s="52"/>
      <c r="Z589" s="39"/>
      <c r="AA589" s="39"/>
      <c r="AB589" s="55"/>
      <c r="AC589" s="17"/>
      <c r="AD589" s="15"/>
      <c r="AE589" s="65"/>
      <c r="AF589" s="125"/>
      <c r="AG589" s="17"/>
      <c r="AH589" s="52"/>
      <c r="AJ589" s="17"/>
      <c r="AK589" s="17"/>
      <c r="AL589" s="17"/>
      <c r="AM589" s="17"/>
      <c r="AO589" s="31"/>
    </row>
    <row r="590" spans="3:41" s="3" customFormat="1" ht="9.9499999999999993" customHeight="1" x14ac:dyDescent="0.2">
      <c r="C590" s="35"/>
      <c r="D590" s="40"/>
      <c r="E590" s="202" t="s">
        <v>624</v>
      </c>
      <c r="G590" s="202" t="s">
        <v>628</v>
      </c>
      <c r="H590" s="142"/>
      <c r="J590" s="202" t="s">
        <v>633</v>
      </c>
      <c r="K590" s="142"/>
      <c r="M590" s="202" t="s">
        <v>627</v>
      </c>
      <c r="N590" s="142"/>
      <c r="O590" s="30"/>
      <c r="P590" s="30"/>
      <c r="Q590" s="30"/>
      <c r="R590" s="30"/>
      <c r="S590" s="39"/>
      <c r="T590" s="30"/>
      <c r="U590" s="5"/>
      <c r="V590" s="52"/>
      <c r="W590" s="70"/>
      <c r="X590" s="70"/>
      <c r="Y590" s="52"/>
      <c r="Z590" s="39"/>
      <c r="AA590" s="39"/>
      <c r="AB590" s="55"/>
      <c r="AC590" s="17"/>
      <c r="AD590" s="15"/>
      <c r="AE590" s="65"/>
      <c r="AF590" s="125"/>
      <c r="AG590" s="17"/>
      <c r="AH590" s="52"/>
      <c r="AJ590" s="17"/>
      <c r="AK590" s="17"/>
      <c r="AL590" s="17"/>
      <c r="AM590" s="17"/>
      <c r="AO590" s="31"/>
    </row>
    <row r="591" spans="3:41" s="3" customFormat="1" ht="2.4500000000000002" customHeight="1" x14ac:dyDescent="0.2">
      <c r="C591" s="35"/>
      <c r="D591" s="40"/>
      <c r="J591" s="142"/>
      <c r="K591" s="142"/>
      <c r="M591" s="142"/>
      <c r="N591" s="142"/>
      <c r="O591" s="30"/>
      <c r="P591" s="30"/>
      <c r="Q591" s="30"/>
      <c r="R591" s="30"/>
      <c r="S591" s="30"/>
      <c r="T591" s="30"/>
      <c r="U591" s="5"/>
      <c r="V591" s="52"/>
      <c r="W591" s="70"/>
      <c r="X591" s="70"/>
      <c r="Y591" s="52"/>
      <c r="Z591" s="39"/>
      <c r="AA591" s="39"/>
      <c r="AB591" s="55"/>
      <c r="AC591" s="17"/>
      <c r="AD591" s="15"/>
      <c r="AE591" s="65"/>
      <c r="AF591" s="125"/>
      <c r="AG591" s="17"/>
      <c r="AH591" s="52"/>
      <c r="AJ591" s="17"/>
      <c r="AK591" s="17"/>
      <c r="AL591" s="17"/>
      <c r="AM591" s="17"/>
      <c r="AO591" s="31"/>
    </row>
    <row r="592" spans="3:41" s="3" customFormat="1" ht="9.9499999999999993" customHeight="1" x14ac:dyDescent="0.2">
      <c r="C592" s="172" t="s">
        <v>797</v>
      </c>
      <c r="D592" s="40"/>
      <c r="E592" s="142"/>
      <c r="F592" s="142"/>
      <c r="G592" s="142"/>
      <c r="H592" s="142"/>
      <c r="I592" s="142"/>
      <c r="J592" s="142"/>
      <c r="K592" s="142"/>
      <c r="L592" s="142"/>
      <c r="M592" s="142"/>
      <c r="N592" s="142"/>
      <c r="O592" s="142"/>
      <c r="P592" s="142"/>
      <c r="Q592" s="30"/>
      <c r="R592" s="30"/>
      <c r="S592" s="39"/>
      <c r="T592" s="30"/>
      <c r="U592" s="5"/>
      <c r="V592" s="52"/>
      <c r="W592" s="70"/>
      <c r="X592" s="70"/>
      <c r="Y592" s="52"/>
      <c r="Z592" s="39"/>
      <c r="AA592" s="39"/>
      <c r="AB592" s="55"/>
      <c r="AC592" s="17"/>
      <c r="AD592" s="15"/>
      <c r="AE592" s="65"/>
      <c r="AF592" s="125"/>
      <c r="AG592" s="17"/>
      <c r="AH592" s="52"/>
      <c r="AJ592" s="17"/>
      <c r="AK592" s="17"/>
      <c r="AL592" s="17"/>
      <c r="AM592" s="17"/>
      <c r="AO592" s="31"/>
    </row>
    <row r="593" spans="2:41" s="3" customFormat="1" ht="9.9499999999999993" customHeight="1" x14ac:dyDescent="0.2">
      <c r="C593" s="35"/>
      <c r="D593" s="40"/>
      <c r="E593" s="142" t="s">
        <v>255</v>
      </c>
      <c r="F593" s="142"/>
      <c r="G593" s="142" t="s">
        <v>800</v>
      </c>
      <c r="H593" s="142"/>
      <c r="I593" s="142"/>
      <c r="J593" s="142" t="s">
        <v>804</v>
      </c>
      <c r="M593" s="142" t="s">
        <v>799</v>
      </c>
      <c r="N593" s="142"/>
      <c r="O593" s="142"/>
      <c r="P593" s="142"/>
      <c r="Q593" s="30"/>
      <c r="R593" s="30"/>
      <c r="S593" s="39"/>
      <c r="T593" s="30"/>
      <c r="U593" s="5"/>
      <c r="V593" s="52"/>
      <c r="W593" s="70"/>
      <c r="X593" s="70"/>
      <c r="Y593" s="52"/>
      <c r="Z593" s="39"/>
      <c r="AA593" s="39"/>
      <c r="AB593" s="55"/>
      <c r="AC593" s="17"/>
      <c r="AD593" s="15"/>
      <c r="AE593" s="65"/>
      <c r="AF593" s="125"/>
      <c r="AG593" s="17"/>
      <c r="AH593" s="52"/>
      <c r="AJ593" s="17"/>
      <c r="AK593" s="17"/>
      <c r="AL593" s="17"/>
      <c r="AM593" s="17"/>
      <c r="AO593" s="31"/>
    </row>
    <row r="594" spans="2:41" s="3" customFormat="1" ht="9.9499999999999993" customHeight="1" x14ac:dyDescent="0.2">
      <c r="C594" s="35"/>
      <c r="D594" s="40"/>
      <c r="E594" s="142" t="s">
        <v>256</v>
      </c>
      <c r="F594" s="142"/>
      <c r="G594" s="142" t="s">
        <v>801</v>
      </c>
      <c r="H594" s="142"/>
      <c r="I594" s="142"/>
      <c r="J594" s="142" t="s">
        <v>805</v>
      </c>
      <c r="M594" s="142" t="s">
        <v>383</v>
      </c>
      <c r="N594" s="142"/>
      <c r="O594" s="142"/>
      <c r="P594" s="142"/>
      <c r="Q594" s="30"/>
      <c r="R594" s="30"/>
      <c r="S594" s="39"/>
      <c r="T594" s="30"/>
      <c r="U594" s="5"/>
      <c r="V594" s="52"/>
      <c r="W594" s="70"/>
      <c r="X594" s="70"/>
      <c r="Y594" s="52"/>
      <c r="Z594" s="39"/>
      <c r="AA594" s="39"/>
      <c r="AB594" s="55"/>
      <c r="AC594" s="17"/>
      <c r="AD594" s="15"/>
      <c r="AE594" s="65"/>
      <c r="AF594" s="125"/>
      <c r="AG594" s="17"/>
      <c r="AH594" s="52"/>
      <c r="AJ594" s="17"/>
      <c r="AK594" s="17"/>
      <c r="AL594" s="17"/>
      <c r="AM594" s="17"/>
      <c r="AO594" s="31"/>
    </row>
    <row r="595" spans="2:41" s="3" customFormat="1" ht="9.9499999999999993" customHeight="1" x14ac:dyDescent="0.2">
      <c r="C595" s="35"/>
      <c r="D595" s="40"/>
      <c r="E595" s="142" t="s">
        <v>798</v>
      </c>
      <c r="F595" s="142"/>
      <c r="G595" s="142" t="s">
        <v>802</v>
      </c>
      <c r="H595" s="142"/>
      <c r="I595" s="142"/>
      <c r="J595" s="142" t="s">
        <v>803</v>
      </c>
      <c r="M595" s="142" t="s">
        <v>266</v>
      </c>
      <c r="N595" s="142"/>
      <c r="O595" s="142"/>
      <c r="P595" s="30"/>
      <c r="Q595" s="30"/>
      <c r="R595" s="30"/>
      <c r="S595" s="39"/>
      <c r="T595" s="30"/>
      <c r="U595" s="5"/>
      <c r="V595" s="52"/>
      <c r="W595" s="70"/>
      <c r="X595" s="70"/>
      <c r="Y595" s="52"/>
      <c r="Z595" s="39"/>
      <c r="AA595" s="39"/>
      <c r="AB595" s="55"/>
      <c r="AC595" s="17"/>
      <c r="AD595" s="15"/>
      <c r="AE595" s="65"/>
      <c r="AF595" s="125"/>
      <c r="AG595" s="17"/>
      <c r="AH595" s="52"/>
      <c r="AJ595" s="17"/>
      <c r="AK595" s="17"/>
      <c r="AL595" s="17"/>
      <c r="AM595" s="17"/>
      <c r="AO595" s="31"/>
    </row>
    <row r="596" spans="2:41" s="3" customFormat="1" ht="2.4500000000000002" customHeight="1" x14ac:dyDescent="0.2">
      <c r="C596" s="35"/>
      <c r="D596" s="40"/>
      <c r="J596" s="142"/>
      <c r="K596" s="142"/>
      <c r="M596" s="142"/>
      <c r="N596" s="142"/>
      <c r="O596" s="30"/>
      <c r="P596" s="30"/>
      <c r="Q596" s="30"/>
      <c r="R596" s="30"/>
      <c r="S596" s="30"/>
      <c r="T596" s="30"/>
      <c r="U596" s="5"/>
      <c r="V596" s="52"/>
      <c r="W596" s="70"/>
      <c r="X596" s="70"/>
      <c r="Y596" s="52"/>
      <c r="Z596" s="39"/>
      <c r="AA596" s="39"/>
      <c r="AB596" s="55"/>
      <c r="AC596" s="17"/>
      <c r="AD596" s="15"/>
      <c r="AE596" s="65"/>
      <c r="AF596" s="125"/>
      <c r="AG596" s="17"/>
      <c r="AH596" s="52"/>
      <c r="AJ596" s="17"/>
      <c r="AK596" s="17"/>
      <c r="AL596" s="17"/>
      <c r="AM596" s="17"/>
      <c r="AO596" s="31"/>
    </row>
    <row r="597" spans="2:41" s="3" customFormat="1" ht="9.9499999999999993" customHeight="1" x14ac:dyDescent="0.2">
      <c r="C597" s="172" t="s">
        <v>1009</v>
      </c>
      <c r="D597" s="40"/>
      <c r="E597" s="142"/>
      <c r="F597" s="142"/>
      <c r="G597" s="142"/>
      <c r="H597" s="142"/>
      <c r="I597" s="142"/>
      <c r="J597" s="142"/>
      <c r="K597" s="142"/>
      <c r="L597" s="142"/>
      <c r="M597" s="142"/>
      <c r="N597" s="142"/>
      <c r="O597" s="142"/>
      <c r="P597" s="142"/>
      <c r="Q597" s="30"/>
      <c r="R597" s="30"/>
      <c r="S597" s="39"/>
      <c r="T597" s="30"/>
      <c r="U597" s="5"/>
      <c r="V597" s="52"/>
      <c r="W597" s="70"/>
      <c r="X597" s="70"/>
      <c r="Y597" s="52"/>
      <c r="Z597" s="39"/>
      <c r="AA597" s="39"/>
      <c r="AB597" s="55"/>
      <c r="AC597" s="17"/>
      <c r="AD597" s="15"/>
      <c r="AE597" s="65"/>
      <c r="AF597" s="125"/>
      <c r="AG597" s="17"/>
      <c r="AH597" s="52"/>
      <c r="AJ597" s="17"/>
      <c r="AK597" s="17"/>
      <c r="AL597" s="17"/>
      <c r="AM597" s="17"/>
      <c r="AO597" s="31"/>
    </row>
    <row r="598" spans="2:41" s="3" customFormat="1" ht="9.9499999999999993" customHeight="1" x14ac:dyDescent="0.2">
      <c r="C598" s="35"/>
      <c r="D598" s="40"/>
      <c r="E598" s="142" t="s">
        <v>491</v>
      </c>
      <c r="F598" s="142"/>
      <c r="G598" s="142" t="s">
        <v>1018</v>
      </c>
      <c r="H598" s="142"/>
      <c r="I598" s="142"/>
      <c r="J598" s="142"/>
      <c r="K598" s="142" t="s">
        <v>1021</v>
      </c>
      <c r="L598" s="142"/>
      <c r="M598" s="142" t="s">
        <v>1023</v>
      </c>
      <c r="N598" s="142"/>
      <c r="O598" s="142"/>
      <c r="Q598" s="30"/>
      <c r="R598" s="30"/>
      <c r="S598" s="39"/>
      <c r="T598" s="30"/>
      <c r="U598" s="5"/>
      <c r="V598" s="52"/>
      <c r="W598" s="70"/>
      <c r="X598" s="70"/>
      <c r="Y598" s="52"/>
      <c r="Z598" s="39"/>
      <c r="AA598" s="39"/>
      <c r="AB598" s="55"/>
      <c r="AC598" s="17"/>
      <c r="AD598" s="15"/>
      <c r="AE598" s="65"/>
      <c r="AF598" s="125"/>
      <c r="AG598" s="17"/>
      <c r="AH598" s="52"/>
      <c r="AJ598" s="17"/>
      <c r="AK598" s="17"/>
      <c r="AL598" s="17"/>
      <c r="AM598" s="17"/>
      <c r="AO598" s="31"/>
    </row>
    <row r="599" spans="2:41" s="3" customFormat="1" ht="9.9499999999999993" customHeight="1" x14ac:dyDescent="0.2">
      <c r="C599" s="35"/>
      <c r="D599" s="40"/>
      <c r="E599" s="142" t="s">
        <v>896</v>
      </c>
      <c r="F599" s="142"/>
      <c r="G599" s="142" t="s">
        <v>1019</v>
      </c>
      <c r="H599" s="142"/>
      <c r="I599" s="142"/>
      <c r="J599" s="142"/>
      <c r="K599" s="142" t="s">
        <v>1020</v>
      </c>
      <c r="L599" s="142"/>
      <c r="M599" s="142" t="s">
        <v>1024</v>
      </c>
      <c r="N599" s="142"/>
      <c r="O599" s="142"/>
      <c r="Q599" s="30"/>
      <c r="R599" s="30"/>
      <c r="S599" s="39"/>
      <c r="T599" s="30"/>
      <c r="U599" s="5"/>
      <c r="V599" s="52"/>
      <c r="W599" s="70"/>
      <c r="X599" s="70"/>
      <c r="Y599" s="52"/>
      <c r="Z599" s="39"/>
      <c r="AA599" s="39"/>
      <c r="AB599" s="55"/>
      <c r="AC599" s="17"/>
      <c r="AD599" s="15"/>
      <c r="AE599" s="65"/>
      <c r="AF599" s="125"/>
      <c r="AG599" s="17"/>
      <c r="AH599" s="52"/>
      <c r="AJ599" s="17"/>
      <c r="AK599" s="17"/>
      <c r="AL599" s="17"/>
      <c r="AM599" s="17"/>
      <c r="AO599" s="31"/>
    </row>
    <row r="600" spans="2:41" s="3" customFormat="1" ht="9.9499999999999993" customHeight="1" x14ac:dyDescent="0.2">
      <c r="C600" s="35"/>
      <c r="D600" s="40"/>
      <c r="E600" s="142" t="s">
        <v>1010</v>
      </c>
      <c r="F600" s="142"/>
      <c r="G600" s="142" t="s">
        <v>1017</v>
      </c>
      <c r="H600" s="142"/>
      <c r="I600" s="142"/>
      <c r="J600" s="142"/>
      <c r="K600" s="142" t="s">
        <v>1022</v>
      </c>
      <c r="L600" s="142"/>
      <c r="N600" s="142"/>
      <c r="O600" s="142"/>
      <c r="Q600" s="30"/>
      <c r="R600" s="30"/>
      <c r="S600" s="75"/>
      <c r="T600" s="30"/>
      <c r="U600" s="5"/>
      <c r="V600" s="52"/>
      <c r="W600" s="70"/>
      <c r="X600" s="70"/>
      <c r="Y600" s="52"/>
      <c r="Z600" s="39"/>
      <c r="AA600" s="39"/>
      <c r="AB600" s="55"/>
      <c r="AC600" s="17"/>
      <c r="AD600" s="15"/>
      <c r="AE600" s="65"/>
      <c r="AF600" s="125"/>
      <c r="AG600" s="17"/>
      <c r="AH600" s="52"/>
      <c r="AJ600" s="17"/>
      <c r="AK600" s="17"/>
      <c r="AL600" s="17"/>
      <c r="AM600" s="17"/>
      <c r="AO600" s="31"/>
    </row>
    <row r="601" spans="2:41" s="3" customFormat="1" ht="2.4500000000000002" customHeight="1" x14ac:dyDescent="0.2">
      <c r="C601" s="35"/>
      <c r="D601" s="40"/>
      <c r="J601" s="142"/>
      <c r="K601" s="142"/>
      <c r="M601" s="142"/>
      <c r="N601" s="142"/>
      <c r="O601" s="30"/>
      <c r="P601" s="30"/>
      <c r="Q601" s="30"/>
      <c r="R601" s="30"/>
      <c r="S601" s="30"/>
      <c r="T601" s="30"/>
      <c r="U601" s="5"/>
      <c r="V601" s="52"/>
      <c r="W601" s="70"/>
      <c r="X601" s="70"/>
      <c r="Y601" s="52"/>
      <c r="Z601" s="39"/>
      <c r="AA601" s="39"/>
      <c r="AB601" s="55"/>
      <c r="AC601" s="17"/>
      <c r="AD601" s="15"/>
      <c r="AE601" s="65"/>
      <c r="AF601" s="125"/>
      <c r="AG601" s="17"/>
      <c r="AH601" s="52"/>
      <c r="AJ601" s="17"/>
      <c r="AK601" s="17"/>
      <c r="AL601" s="17"/>
      <c r="AM601" s="17"/>
      <c r="AO601" s="31"/>
    </row>
    <row r="602" spans="2:41" s="3" customFormat="1" ht="9.9499999999999993" customHeight="1" x14ac:dyDescent="0.2">
      <c r="C602" s="172" t="s">
        <v>806</v>
      </c>
      <c r="D602" s="40"/>
      <c r="E602" s="142"/>
      <c r="F602" s="142"/>
      <c r="G602" s="142"/>
      <c r="H602" s="142"/>
      <c r="I602" s="142"/>
      <c r="J602" s="142"/>
      <c r="K602" s="142"/>
      <c r="L602" s="142"/>
      <c r="M602" s="142"/>
      <c r="N602" s="142"/>
      <c r="O602" s="142"/>
      <c r="P602" s="142"/>
      <c r="Q602" s="30"/>
      <c r="R602" s="30"/>
      <c r="S602" s="39"/>
      <c r="T602" s="30"/>
      <c r="U602" s="5"/>
      <c r="V602" s="52"/>
      <c r="W602" s="70"/>
      <c r="X602" s="70"/>
      <c r="Y602" s="52"/>
      <c r="Z602" s="39"/>
      <c r="AA602" s="39"/>
      <c r="AB602" s="55"/>
      <c r="AC602" s="17"/>
      <c r="AD602" s="15"/>
      <c r="AE602" s="65"/>
      <c r="AF602" s="125"/>
      <c r="AG602" s="17"/>
      <c r="AH602" s="52"/>
      <c r="AJ602" s="17"/>
      <c r="AK602" s="17"/>
      <c r="AL602" s="17"/>
      <c r="AM602" s="17"/>
      <c r="AO602" s="31"/>
    </row>
    <row r="603" spans="2:41" s="3" customFormat="1" ht="9.9499999999999993" customHeight="1" x14ac:dyDescent="0.2">
      <c r="C603" s="35"/>
      <c r="D603" s="40"/>
      <c r="E603" s="142" t="s">
        <v>198</v>
      </c>
      <c r="F603" s="142" t="s">
        <v>814</v>
      </c>
      <c r="G603" s="142"/>
      <c r="H603" s="142"/>
      <c r="I603" s="142" t="s">
        <v>819</v>
      </c>
      <c r="J603" s="142"/>
      <c r="K603" s="142"/>
      <c r="L603" s="142" t="s">
        <v>808</v>
      </c>
      <c r="N603" s="142" t="s">
        <v>812</v>
      </c>
      <c r="P603" s="30"/>
      <c r="Q603" s="30"/>
      <c r="R603" s="30"/>
      <c r="S603" s="39"/>
      <c r="T603" s="30"/>
      <c r="U603" s="5"/>
      <c r="V603" s="52"/>
      <c r="W603" s="70"/>
      <c r="X603" s="70"/>
      <c r="Y603" s="52"/>
      <c r="Z603" s="39"/>
      <c r="AA603" s="39"/>
      <c r="AB603" s="55"/>
      <c r="AC603" s="17"/>
      <c r="AD603" s="15"/>
      <c r="AE603" s="65"/>
      <c r="AF603" s="125"/>
      <c r="AG603" s="17"/>
      <c r="AH603" s="52"/>
      <c r="AJ603" s="17"/>
      <c r="AK603" s="17"/>
      <c r="AL603" s="17"/>
      <c r="AM603" s="17"/>
      <c r="AO603" s="31"/>
    </row>
    <row r="604" spans="2:41" s="3" customFormat="1" ht="9.9499999999999993" customHeight="1" x14ac:dyDescent="0.2">
      <c r="C604" s="35"/>
      <c r="D604" s="40"/>
      <c r="E604" s="142" t="s">
        <v>199</v>
      </c>
      <c r="F604" s="142" t="s">
        <v>815</v>
      </c>
      <c r="G604" s="142"/>
      <c r="H604" s="142"/>
      <c r="I604" s="142" t="s">
        <v>818</v>
      </c>
      <c r="J604" s="142"/>
      <c r="K604" s="142"/>
      <c r="L604" s="142" t="s">
        <v>807</v>
      </c>
      <c r="N604" s="142" t="s">
        <v>813</v>
      </c>
      <c r="P604" s="30"/>
      <c r="Q604" s="30"/>
      <c r="R604" s="30"/>
      <c r="S604" s="39"/>
      <c r="T604" s="30"/>
      <c r="U604" s="5"/>
      <c r="V604" s="52"/>
      <c r="W604" s="70"/>
      <c r="X604" s="70"/>
      <c r="Y604" s="52"/>
      <c r="Z604" s="39"/>
      <c r="AA604" s="39"/>
      <c r="AB604" s="55"/>
      <c r="AC604" s="17"/>
      <c r="AD604" s="15"/>
      <c r="AE604" s="65"/>
      <c r="AF604" s="125"/>
      <c r="AG604" s="17"/>
      <c r="AH604" s="52"/>
      <c r="AJ604" s="17"/>
      <c r="AK604" s="17"/>
      <c r="AL604" s="17"/>
      <c r="AM604" s="17"/>
      <c r="AO604" s="31"/>
    </row>
    <row r="605" spans="2:41" s="3" customFormat="1" ht="9.9499999999999993" customHeight="1" x14ac:dyDescent="0.2">
      <c r="C605" s="35"/>
      <c r="D605" s="40"/>
      <c r="E605" s="142" t="s">
        <v>200</v>
      </c>
      <c r="F605" s="142" t="s">
        <v>816</v>
      </c>
      <c r="G605" s="142"/>
      <c r="H605" s="142"/>
      <c r="I605" s="142" t="s">
        <v>820</v>
      </c>
      <c r="J605" s="142"/>
      <c r="K605" s="142"/>
      <c r="L605" s="142" t="s">
        <v>809</v>
      </c>
      <c r="N605" s="142" t="s">
        <v>811</v>
      </c>
      <c r="P605" s="30"/>
      <c r="Q605" s="30"/>
      <c r="R605" s="30"/>
      <c r="S605" s="39"/>
      <c r="T605" s="30"/>
      <c r="U605" s="5"/>
      <c r="V605" s="52"/>
      <c r="W605" s="70"/>
      <c r="X605" s="70"/>
      <c r="Y605" s="52"/>
      <c r="Z605" s="39"/>
      <c r="AA605" s="39"/>
      <c r="AB605" s="55"/>
      <c r="AC605" s="17"/>
      <c r="AD605" s="15"/>
      <c r="AE605" s="65"/>
      <c r="AF605" s="125"/>
      <c r="AG605" s="17"/>
      <c r="AH605" s="52"/>
      <c r="AJ605" s="17"/>
      <c r="AK605" s="17"/>
      <c r="AL605" s="17"/>
      <c r="AM605" s="17"/>
      <c r="AO605" s="31"/>
    </row>
    <row r="606" spans="2:41" s="3" customFormat="1" ht="9.9499999999999993" customHeight="1" x14ac:dyDescent="0.2">
      <c r="C606" s="35"/>
      <c r="D606" s="40"/>
      <c r="E606" s="142" t="s">
        <v>398</v>
      </c>
      <c r="F606" s="142" t="s">
        <v>817</v>
      </c>
      <c r="G606" s="142"/>
      <c r="H606" s="142"/>
      <c r="I606" s="142" t="s">
        <v>821</v>
      </c>
      <c r="J606" s="142"/>
      <c r="K606" s="142" t="s">
        <v>31</v>
      </c>
      <c r="L606" s="142" t="s">
        <v>810</v>
      </c>
      <c r="M606" s="142"/>
      <c r="N606" s="142"/>
      <c r="O606" s="142"/>
      <c r="P606" s="30"/>
      <c r="Q606" s="30"/>
      <c r="R606" s="30"/>
      <c r="S606" s="39"/>
      <c r="T606" s="30"/>
      <c r="U606" s="5"/>
      <c r="V606" s="52"/>
      <c r="W606" s="70"/>
      <c r="X606" s="70"/>
      <c r="Y606" s="52"/>
      <c r="Z606" s="39"/>
      <c r="AA606" s="39"/>
      <c r="AB606" s="55"/>
      <c r="AC606" s="17"/>
      <c r="AD606" s="15"/>
      <c r="AE606" s="65"/>
      <c r="AF606" s="125"/>
      <c r="AG606" s="17"/>
      <c r="AH606" s="52"/>
      <c r="AJ606" s="17"/>
      <c r="AK606" s="17"/>
      <c r="AL606" s="17"/>
      <c r="AM606" s="17"/>
      <c r="AO606" s="31"/>
    </row>
    <row r="607" spans="2:41" s="3" customFormat="1" ht="1.5" customHeight="1" x14ac:dyDescent="0.2">
      <c r="C607" s="35"/>
      <c r="D607" s="40"/>
      <c r="J607" s="142"/>
      <c r="K607" s="142"/>
      <c r="M607" s="142"/>
      <c r="N607" s="142"/>
      <c r="O607" s="30"/>
      <c r="P607" s="30"/>
      <c r="Q607" s="30"/>
      <c r="R607" s="30"/>
      <c r="S607" s="30"/>
      <c r="T607" s="30"/>
      <c r="U607" s="5"/>
      <c r="V607" s="52"/>
      <c r="W607" s="70"/>
      <c r="X607" s="70"/>
      <c r="Y607" s="52"/>
      <c r="Z607" s="39"/>
      <c r="AA607" s="39"/>
      <c r="AB607" s="55"/>
      <c r="AC607" s="17"/>
      <c r="AD607" s="15"/>
      <c r="AE607" s="65"/>
      <c r="AF607" s="125"/>
      <c r="AG607" s="17"/>
      <c r="AH607" s="52"/>
      <c r="AJ607" s="17"/>
      <c r="AK607" s="17"/>
      <c r="AL607" s="17"/>
      <c r="AM607" s="17"/>
      <c r="AO607" s="31"/>
    </row>
    <row r="608" spans="2:41" s="3" customFormat="1" ht="9.9499999999999993" customHeight="1" x14ac:dyDescent="0.2">
      <c r="B608" s="113" t="s">
        <v>89</v>
      </c>
      <c r="D608" s="40"/>
      <c r="E608" s="75" t="s">
        <v>792</v>
      </c>
      <c r="F608" s="75"/>
      <c r="G608" s="30" t="s">
        <v>793</v>
      </c>
      <c r="H608" s="30"/>
      <c r="I608" s="30"/>
      <c r="J608" s="30"/>
      <c r="K608" s="30" t="s">
        <v>31</v>
      </c>
      <c r="L608" s="30"/>
      <c r="M608" s="30" t="s">
        <v>79</v>
      </c>
      <c r="N608" s="30"/>
      <c r="P608" s="75"/>
      <c r="Q608" s="90"/>
      <c r="R608" s="29"/>
      <c r="S608" s="39">
        <f>IF(Suggested="Yes",AA608,AG608)</f>
        <v>6</v>
      </c>
      <c r="T608" s="37" t="s">
        <v>139</v>
      </c>
      <c r="U608" s="5" t="str">
        <f>+Instructions!$B$3</f>
        <v>A</v>
      </c>
      <c r="V608" s="52"/>
      <c r="W608" s="56">
        <f>+Instructions!$C$22</f>
        <v>0</v>
      </c>
      <c r="X608" s="17">
        <f>ROUND($AA608*(1-W608)+0.004999,2)</f>
        <v>6</v>
      </c>
      <c r="Y608" s="52"/>
      <c r="Z608" s="6" t="s">
        <v>1307</v>
      </c>
      <c r="AA608" s="39">
        <v>6</v>
      </c>
      <c r="AB608" s="60">
        <f>+W608</f>
        <v>0</v>
      </c>
      <c r="AC608" s="17">
        <f>+X608</f>
        <v>6</v>
      </c>
      <c r="AD608" s="12">
        <f>(AG608-AC608)/AG608</f>
        <v>0</v>
      </c>
      <c r="AE608" s="122"/>
      <c r="AF608" s="130">
        <v>3</v>
      </c>
      <c r="AG608" s="53">
        <f>SUM(AJ608:AL608)+AE608</f>
        <v>6</v>
      </c>
      <c r="AH608" s="52"/>
      <c r="AJ608" s="17">
        <f>ROUND(AC608/(1-VLOOKUP(AF608,Group,2,FALSE)),2)</f>
        <v>6</v>
      </c>
      <c r="AK608" s="17">
        <f>IF(VLOOKUP(AF608,Group,5,FALSE)="YES",VLOOKUP(ROUND(ROUND(AJ608,1)-AJ608,2),Round,2,FALSE)+VLOOKUP(AF608,Group,6,FALSE),0)</f>
        <v>0</v>
      </c>
      <c r="AL608" s="17">
        <f>IF(VLOOKUP(AF608,Group,7,FALSE)="",0,ROUND(AJ608-0.04999,1)-AJ608+AM608)</f>
        <v>0</v>
      </c>
      <c r="AM608" s="17" t="str">
        <f>IF(VLOOKUP(AF608,Group,7,FALSE)="","",VLOOKUP(AF608,Group,7,FALSE))</f>
        <v/>
      </c>
      <c r="AO608" s="31" t="s">
        <v>153</v>
      </c>
    </row>
    <row r="609" spans="2:41" s="3" customFormat="1" ht="1.5" customHeight="1" x14ac:dyDescent="0.2">
      <c r="P609" s="75"/>
      <c r="Q609" s="90"/>
      <c r="R609" s="6"/>
      <c r="S609" s="39"/>
      <c r="T609" s="6"/>
      <c r="U609" s="5"/>
      <c r="V609" s="52"/>
      <c r="W609" s="56"/>
      <c r="X609" s="15"/>
      <c r="Y609" s="52"/>
      <c r="Z609" s="39"/>
      <c r="AA609" s="39"/>
      <c r="AB609" s="55"/>
      <c r="AC609" s="17"/>
      <c r="AD609" s="15"/>
      <c r="AE609" s="65"/>
      <c r="AF609" s="125"/>
      <c r="AG609" s="39"/>
      <c r="AH609" s="52"/>
      <c r="AJ609" s="17"/>
      <c r="AK609" s="17"/>
      <c r="AL609" s="17"/>
      <c r="AM609" s="17"/>
      <c r="AO609" s="31"/>
    </row>
    <row r="610" spans="2:41" s="3" customFormat="1" ht="9.75" customHeight="1" x14ac:dyDescent="0.2">
      <c r="D610" s="3" t="s">
        <v>646</v>
      </c>
      <c r="E610" s="177" t="s">
        <v>1079</v>
      </c>
      <c r="P610" s="75"/>
      <c r="Q610" s="90"/>
      <c r="R610" s="6"/>
      <c r="S610" s="39"/>
      <c r="T610" s="6"/>
      <c r="U610" s="5"/>
      <c r="V610" s="52"/>
      <c r="W610" s="56"/>
      <c r="X610" s="15"/>
      <c r="Y610" s="52"/>
      <c r="Z610" s="39"/>
      <c r="AA610" s="39"/>
      <c r="AB610" s="55"/>
      <c r="AC610" s="17"/>
      <c r="AD610" s="15"/>
      <c r="AE610" s="65"/>
      <c r="AF610" s="125"/>
      <c r="AG610" s="39"/>
      <c r="AH610" s="52"/>
      <c r="AJ610" s="17"/>
      <c r="AK610" s="17"/>
      <c r="AL610" s="17"/>
      <c r="AM610" s="17"/>
      <c r="AO610" s="31"/>
    </row>
    <row r="611" spans="2:41" s="3" customFormat="1" ht="9.75" customHeight="1" x14ac:dyDescent="0.2">
      <c r="E611" s="177" t="s">
        <v>1080</v>
      </c>
      <c r="P611" s="75"/>
      <c r="Q611" s="90"/>
      <c r="R611" s="6"/>
      <c r="S611" s="39"/>
      <c r="T611" s="6"/>
      <c r="U611" s="5"/>
      <c r="V611" s="52"/>
      <c r="W611" s="56"/>
      <c r="X611" s="15"/>
      <c r="Y611" s="52"/>
      <c r="Z611" s="39"/>
      <c r="AA611" s="39"/>
      <c r="AB611" s="55"/>
      <c r="AC611" s="17"/>
      <c r="AD611" s="15"/>
      <c r="AE611" s="65"/>
      <c r="AF611" s="125"/>
      <c r="AG611" s="39"/>
      <c r="AH611" s="52"/>
      <c r="AJ611" s="17"/>
      <c r="AK611" s="17"/>
      <c r="AL611" s="17"/>
      <c r="AM611" s="17"/>
      <c r="AO611" s="31"/>
    </row>
    <row r="612" spans="2:41" s="3" customFormat="1" ht="3.95" customHeight="1" x14ac:dyDescent="0.2">
      <c r="P612" s="75"/>
      <c r="Q612" s="90"/>
      <c r="R612" s="6"/>
      <c r="S612" s="39"/>
      <c r="T612" s="6"/>
      <c r="U612" s="5"/>
      <c r="V612" s="52"/>
      <c r="W612" s="56"/>
      <c r="X612" s="15"/>
      <c r="Y612" s="52"/>
      <c r="Z612" s="39"/>
      <c r="AA612" s="39"/>
      <c r="AB612" s="55"/>
      <c r="AC612" s="17"/>
      <c r="AD612" s="15"/>
      <c r="AE612" s="65"/>
      <c r="AF612" s="125"/>
      <c r="AG612" s="39"/>
      <c r="AH612" s="52"/>
      <c r="AJ612" s="17"/>
      <c r="AK612" s="17"/>
      <c r="AL612" s="17"/>
      <c r="AM612" s="17"/>
      <c r="AO612" s="31" t="s">
        <v>153</v>
      </c>
    </row>
    <row r="613" spans="2:41" s="3" customFormat="1" ht="9.9499999999999993" customHeight="1" x14ac:dyDescent="0.2">
      <c r="C613" s="74" t="s">
        <v>588</v>
      </c>
      <c r="P613" s="75"/>
      <c r="Q613" s="90"/>
      <c r="R613" s="80" t="s">
        <v>603</v>
      </c>
      <c r="S613" s="200" t="s">
        <v>607</v>
      </c>
      <c r="T613" s="201"/>
      <c r="U613" s="5"/>
      <c r="V613" s="52"/>
      <c r="W613" s="56"/>
      <c r="X613" s="15"/>
      <c r="Y613" s="52"/>
      <c r="Z613" s="39"/>
      <c r="AA613" s="39"/>
      <c r="AB613" s="55"/>
      <c r="AC613" s="17"/>
      <c r="AD613" s="15"/>
      <c r="AE613" s="65"/>
      <c r="AF613" s="125"/>
      <c r="AG613" s="39"/>
      <c r="AH613" s="52"/>
      <c r="AJ613" s="17"/>
      <c r="AK613" s="17"/>
      <c r="AL613" s="17"/>
      <c r="AM613" s="17"/>
      <c r="AO613" s="31"/>
    </row>
    <row r="614" spans="2:41" s="3" customFormat="1" ht="2.4500000000000002" customHeight="1" x14ac:dyDescent="0.2">
      <c r="P614" s="75"/>
      <c r="Q614" s="90"/>
      <c r="R614" s="6"/>
      <c r="S614" s="39"/>
      <c r="T614" s="6"/>
      <c r="U614" s="5"/>
      <c r="V614" s="52"/>
      <c r="W614" s="56"/>
      <c r="X614" s="15"/>
      <c r="Y614" s="52"/>
      <c r="Z614" s="39"/>
      <c r="AA614" s="39"/>
      <c r="AB614" s="55"/>
      <c r="AC614" s="17"/>
      <c r="AD614" s="15"/>
      <c r="AE614" s="65"/>
      <c r="AF614" s="125"/>
      <c r="AG614" s="39"/>
      <c r="AH614" s="52"/>
      <c r="AJ614" s="17"/>
      <c r="AK614" s="17"/>
      <c r="AL614" s="17"/>
      <c r="AM614" s="17"/>
      <c r="AO614" s="31" t="s">
        <v>153</v>
      </c>
    </row>
    <row r="615" spans="2:41" s="3" customFormat="1" ht="9.9499999999999993" customHeight="1" x14ac:dyDescent="0.2">
      <c r="C615" s="35"/>
      <c r="D615" s="40" t="s">
        <v>91</v>
      </c>
      <c r="E615" s="142" t="s">
        <v>255</v>
      </c>
      <c r="F615" s="142"/>
      <c r="G615" s="142" t="s">
        <v>258</v>
      </c>
      <c r="H615" s="142"/>
      <c r="I615" s="142"/>
      <c r="J615" s="142"/>
      <c r="K615" s="142" t="s">
        <v>261</v>
      </c>
      <c r="L615" s="142"/>
      <c r="M615" s="142" t="s">
        <v>265</v>
      </c>
      <c r="N615" s="142"/>
      <c r="O615" s="142"/>
      <c r="P615" s="142" t="s">
        <v>383</v>
      </c>
      <c r="Q615" s="30"/>
      <c r="R615" s="30"/>
      <c r="S615" s="39"/>
      <c r="T615" s="30"/>
      <c r="U615" s="5"/>
      <c r="V615" s="52"/>
      <c r="W615" s="70"/>
      <c r="X615" s="70"/>
      <c r="Y615" s="52"/>
      <c r="Z615" s="39"/>
      <c r="AA615" s="39"/>
      <c r="AB615" s="55"/>
      <c r="AC615" s="17"/>
      <c r="AD615" s="15"/>
      <c r="AE615" s="65"/>
      <c r="AF615" s="125"/>
      <c r="AG615" s="17"/>
      <c r="AH615" s="52"/>
      <c r="AJ615" s="17"/>
      <c r="AK615" s="17"/>
      <c r="AL615" s="17"/>
      <c r="AM615" s="17"/>
      <c r="AO615" s="31"/>
    </row>
    <row r="616" spans="2:41" s="3" customFormat="1" ht="9.9499999999999993" customHeight="1" x14ac:dyDescent="0.2">
      <c r="C616" s="35"/>
      <c r="D616" s="40"/>
      <c r="E616" s="142" t="s">
        <v>256</v>
      </c>
      <c r="F616" s="142"/>
      <c r="G616" s="142" t="s">
        <v>259</v>
      </c>
      <c r="H616" s="142"/>
      <c r="I616" s="142"/>
      <c r="J616" s="142"/>
      <c r="K616" s="142" t="s">
        <v>262</v>
      </c>
      <c r="L616" s="142"/>
      <c r="M616" s="142" t="s">
        <v>478</v>
      </c>
      <c r="N616" s="142"/>
      <c r="O616" s="142"/>
      <c r="P616" s="142" t="s">
        <v>266</v>
      </c>
      <c r="Q616" s="30"/>
      <c r="R616" s="30"/>
      <c r="S616" s="39"/>
      <c r="T616" s="30"/>
      <c r="U616" s="5"/>
      <c r="V616" s="52"/>
      <c r="W616" s="70"/>
      <c r="X616" s="70"/>
      <c r="Y616" s="52"/>
      <c r="Z616" s="39"/>
      <c r="AA616" s="39"/>
      <c r="AB616" s="55"/>
      <c r="AC616" s="17"/>
      <c r="AD616" s="15"/>
      <c r="AE616" s="65"/>
      <c r="AF616" s="125"/>
      <c r="AG616" s="17"/>
      <c r="AH616" s="52"/>
      <c r="AJ616" s="17"/>
      <c r="AK616" s="17"/>
      <c r="AL616" s="17"/>
      <c r="AM616" s="17"/>
      <c r="AO616" s="31"/>
    </row>
    <row r="617" spans="2:41" s="3" customFormat="1" ht="9.9499999999999993" customHeight="1" x14ac:dyDescent="0.2">
      <c r="C617" s="35"/>
      <c r="D617" s="40"/>
      <c r="E617" s="142" t="s">
        <v>257</v>
      </c>
      <c r="F617" s="142"/>
      <c r="G617" s="142" t="s">
        <v>260</v>
      </c>
      <c r="H617" s="142"/>
      <c r="I617" s="142"/>
      <c r="J617" s="142"/>
      <c r="K617" s="142" t="s">
        <v>263</v>
      </c>
      <c r="L617" s="142"/>
      <c r="M617" s="142" t="s">
        <v>264</v>
      </c>
      <c r="N617" s="142"/>
      <c r="O617" s="142"/>
      <c r="P617" s="30"/>
      <c r="Q617" s="30"/>
      <c r="R617" s="30"/>
      <c r="S617" s="39"/>
      <c r="T617" s="30"/>
      <c r="U617" s="5"/>
      <c r="V617" s="52"/>
      <c r="W617" s="70"/>
      <c r="X617" s="70"/>
      <c r="Y617" s="52"/>
      <c r="Z617" s="39"/>
      <c r="AA617" s="39"/>
      <c r="AB617" s="55"/>
      <c r="AC617" s="17"/>
      <c r="AD617" s="15"/>
      <c r="AE617" s="65"/>
      <c r="AF617" s="125"/>
      <c r="AG617" s="17"/>
      <c r="AH617" s="52"/>
      <c r="AJ617" s="17"/>
      <c r="AK617" s="17"/>
      <c r="AL617" s="17"/>
      <c r="AM617" s="17"/>
      <c r="AO617" s="31"/>
    </row>
    <row r="618" spans="2:41" s="3" customFormat="1" ht="1.5" customHeight="1" x14ac:dyDescent="0.2">
      <c r="C618" s="35"/>
      <c r="D618" s="40"/>
      <c r="J618" s="142"/>
      <c r="K618" s="142"/>
      <c r="M618" s="142"/>
      <c r="N618" s="142"/>
      <c r="O618" s="30"/>
      <c r="P618" s="30"/>
      <c r="Q618" s="30"/>
      <c r="R618" s="30"/>
      <c r="S618" s="30"/>
      <c r="T618" s="30"/>
      <c r="U618" s="5"/>
      <c r="V618" s="52"/>
      <c r="W618" s="70"/>
      <c r="X618" s="70"/>
      <c r="Y618" s="52"/>
      <c r="Z618" s="39"/>
      <c r="AA618" s="39"/>
      <c r="AB618" s="55"/>
      <c r="AC618" s="17"/>
      <c r="AD618" s="15"/>
      <c r="AE618" s="65"/>
      <c r="AF618" s="125"/>
      <c r="AG618" s="17"/>
      <c r="AH618" s="52"/>
      <c r="AJ618" s="17"/>
      <c r="AK618" s="17"/>
      <c r="AL618" s="17"/>
      <c r="AM618" s="17"/>
      <c r="AO618" s="31"/>
    </row>
    <row r="619" spans="2:41" s="3" customFormat="1" ht="9.9499999999999993" customHeight="1" x14ac:dyDescent="0.2">
      <c r="B619" s="113" t="s">
        <v>89</v>
      </c>
      <c r="D619" s="40"/>
      <c r="E619" s="75" t="s">
        <v>342</v>
      </c>
      <c r="F619" s="75"/>
      <c r="G619" s="30" t="s">
        <v>17</v>
      </c>
      <c r="H619" s="30"/>
      <c r="I619" s="30"/>
      <c r="J619" s="30"/>
      <c r="K619" s="30"/>
      <c r="L619" s="30"/>
      <c r="M619" s="30" t="s">
        <v>208</v>
      </c>
      <c r="N619" s="30"/>
      <c r="P619" s="75" t="s">
        <v>127</v>
      </c>
      <c r="Q619" s="90"/>
      <c r="R619" s="29"/>
      <c r="S619" s="39">
        <f>IF(Suggested="Yes",AA619,AG619)</f>
        <v>82.45</v>
      </c>
      <c r="T619" s="37" t="s">
        <v>140</v>
      </c>
      <c r="U619" s="5" t="str">
        <f>+Instructions!$B$3</f>
        <v>A</v>
      </c>
      <c r="V619" s="52"/>
      <c r="W619" s="56">
        <f>+Instructions!$C$22</f>
        <v>0</v>
      </c>
      <c r="X619" s="17">
        <f>ROUND($AA619*(1-W619)+0.004999,2)</f>
        <v>82.45</v>
      </c>
      <c r="Y619" s="52"/>
      <c r="Z619" s="6" t="s">
        <v>1307</v>
      </c>
      <c r="AA619" s="39">
        <v>82.45</v>
      </c>
      <c r="AB619" s="60">
        <f>+W619</f>
        <v>0</v>
      </c>
      <c r="AC619" s="17">
        <f>+X619</f>
        <v>82.45</v>
      </c>
      <c r="AD619" s="12">
        <f>(AG619-AC619)/AG619</f>
        <v>0</v>
      </c>
      <c r="AE619" s="122"/>
      <c r="AF619" s="130">
        <v>3</v>
      </c>
      <c r="AG619" s="53">
        <f>SUM(AJ619:AL619)+AE619</f>
        <v>82.45</v>
      </c>
      <c r="AH619" s="52"/>
      <c r="AJ619" s="17">
        <f>ROUND(AC619/(1-VLOOKUP(AF619,Group,2,FALSE)),2)</f>
        <v>82.45</v>
      </c>
      <c r="AK619" s="17">
        <f>IF(VLOOKUP(AF619,Group,5,FALSE)="YES",VLOOKUP(ROUND(ROUND(AJ619,1)-AJ619,2),Round,2,FALSE)+VLOOKUP(AF619,Group,6,FALSE),0)</f>
        <v>0</v>
      </c>
      <c r="AL619" s="17">
        <f>IF(VLOOKUP(AF619,Group,7,FALSE)="",0,ROUND(AJ619-0.04999,1)-AJ619+AM619)</f>
        <v>0</v>
      </c>
      <c r="AM619" s="17" t="str">
        <f>IF(VLOOKUP(AF619,Group,7,FALSE)="","",VLOOKUP(AF619,Group,7,FALSE))</f>
        <v/>
      </c>
      <c r="AO619" s="31" t="s">
        <v>153</v>
      </c>
    </row>
    <row r="620" spans="2:41" s="3" customFormat="1" ht="9.9499999999999993" customHeight="1" x14ac:dyDescent="0.2">
      <c r="B620" s="113" t="s">
        <v>89</v>
      </c>
      <c r="D620" s="40"/>
      <c r="E620" s="75" t="s">
        <v>342</v>
      </c>
      <c r="F620" s="75"/>
      <c r="G620" s="30" t="s">
        <v>18</v>
      </c>
      <c r="H620" s="30"/>
      <c r="I620" s="30"/>
      <c r="J620" s="30"/>
      <c r="K620" s="30"/>
      <c r="L620" s="30"/>
      <c r="M620" s="30" t="s">
        <v>208</v>
      </c>
      <c r="N620" s="30"/>
      <c r="P620" s="75" t="s">
        <v>127</v>
      </c>
      <c r="Q620" s="90"/>
      <c r="R620" s="29" t="s">
        <v>145</v>
      </c>
      <c r="S620" s="39">
        <f>IF(Suggested="Yes",AA620,AG620)</f>
        <v>109.05</v>
      </c>
      <c r="T620" s="37" t="s">
        <v>140</v>
      </c>
      <c r="U620" s="5" t="str">
        <f>+Instructions!$B$3</f>
        <v>A</v>
      </c>
      <c r="V620" s="52"/>
      <c r="W620" s="56">
        <f>+Instructions!$C$22</f>
        <v>0</v>
      </c>
      <c r="X620" s="17">
        <f>ROUND($AA620*(1-W620)+0.004999,2)</f>
        <v>109.05</v>
      </c>
      <c r="Y620" s="52"/>
      <c r="Z620" s="6" t="s">
        <v>1307</v>
      </c>
      <c r="AA620" s="39">
        <v>109.05</v>
      </c>
      <c r="AB620" s="60">
        <f>+W620</f>
        <v>0</v>
      </c>
      <c r="AC620" s="17">
        <f>+X620</f>
        <v>109.05</v>
      </c>
      <c r="AD620" s="12">
        <f>(AG620-AC620)/AG620</f>
        <v>0</v>
      </c>
      <c r="AE620" s="122"/>
      <c r="AF620" s="130">
        <v>3</v>
      </c>
      <c r="AG620" s="53">
        <f>SUM(AJ620:AL620)+AE620</f>
        <v>109.05</v>
      </c>
      <c r="AH620" s="52"/>
      <c r="AJ620" s="17">
        <f>ROUND(AC620/(1-VLOOKUP(AF620,Group,2,FALSE)),2)</f>
        <v>109.05</v>
      </c>
      <c r="AK620" s="17">
        <f>IF(VLOOKUP(AF620,Group,5,FALSE)="YES",VLOOKUP(ROUND(ROUND(AJ620,1)-AJ620,2),Round,2,FALSE)+VLOOKUP(AF620,Group,6,FALSE),0)</f>
        <v>0</v>
      </c>
      <c r="AL620" s="17">
        <f>IF(VLOOKUP(AF620,Group,7,FALSE)="",0,ROUND(AJ620-0.04999,1)-AJ620+AM620)</f>
        <v>0</v>
      </c>
      <c r="AM620" s="17" t="str">
        <f>IF(VLOOKUP(AF620,Group,7,FALSE)="","",VLOOKUP(AF620,Group,7,FALSE))</f>
        <v/>
      </c>
      <c r="AO620" s="31" t="s">
        <v>153</v>
      </c>
    </row>
    <row r="621" spans="2:41" s="3" customFormat="1" ht="1.5" customHeight="1" x14ac:dyDescent="0.2">
      <c r="P621" s="75"/>
      <c r="Q621" s="90"/>
      <c r="R621" s="6"/>
      <c r="S621" s="39"/>
      <c r="T621" s="6"/>
      <c r="U621" s="5"/>
      <c r="V621" s="52"/>
      <c r="W621" s="56"/>
      <c r="X621" s="15"/>
      <c r="Y621" s="52"/>
      <c r="Z621" s="39"/>
      <c r="AA621" s="39"/>
      <c r="AB621" s="55"/>
      <c r="AC621" s="17"/>
      <c r="AD621" s="15"/>
      <c r="AE621" s="65"/>
      <c r="AF621" s="125"/>
      <c r="AG621" s="39"/>
      <c r="AH621" s="52"/>
      <c r="AJ621" s="17"/>
      <c r="AK621" s="17"/>
      <c r="AL621" s="17"/>
      <c r="AM621" s="17"/>
      <c r="AO621" s="31" t="s">
        <v>153</v>
      </c>
    </row>
    <row r="622" spans="2:41" s="3" customFormat="1" ht="9.9499999999999993" customHeight="1" x14ac:dyDescent="0.2">
      <c r="B622" s="113" t="s">
        <v>89</v>
      </c>
      <c r="D622" s="40"/>
      <c r="E622" s="75" t="s">
        <v>354</v>
      </c>
      <c r="F622" s="75"/>
      <c r="G622" s="30" t="s">
        <v>197</v>
      </c>
      <c r="H622" s="30"/>
      <c r="I622" s="30"/>
      <c r="J622" s="30"/>
      <c r="K622" s="30"/>
      <c r="L622" s="30"/>
      <c r="M622" s="30" t="s">
        <v>208</v>
      </c>
      <c r="N622" s="30"/>
      <c r="P622" s="75" t="s">
        <v>76</v>
      </c>
      <c r="Q622" s="90"/>
      <c r="R622" s="29" t="s">
        <v>145</v>
      </c>
      <c r="S622" s="39">
        <f>IF(Suggested="Yes",AA622,AG622)</f>
        <v>108.65</v>
      </c>
      <c r="T622" s="37" t="s">
        <v>140</v>
      </c>
      <c r="U622" s="5" t="str">
        <f>+Instructions!$B$3</f>
        <v>A</v>
      </c>
      <c r="V622" s="52"/>
      <c r="W622" s="56">
        <f>+Instructions!$C$22</f>
        <v>0</v>
      </c>
      <c r="X622" s="17">
        <f>ROUND($AA622*(1-W622)+0.004999,2)</f>
        <v>108.65</v>
      </c>
      <c r="Y622" s="52"/>
      <c r="Z622" s="6" t="s">
        <v>1307</v>
      </c>
      <c r="AA622" s="39">
        <v>108.65</v>
      </c>
      <c r="AB622" s="60">
        <f>+W622</f>
        <v>0</v>
      </c>
      <c r="AC622" s="17">
        <f>+X622</f>
        <v>108.65</v>
      </c>
      <c r="AD622" s="12">
        <f>(AG622-AC622)/AG622</f>
        <v>0</v>
      </c>
      <c r="AE622" s="122"/>
      <c r="AF622" s="130">
        <v>3</v>
      </c>
      <c r="AG622" s="53">
        <f>SUM(AJ622:AL622)+AE622</f>
        <v>108.65</v>
      </c>
      <c r="AH622" s="52"/>
      <c r="AJ622" s="17">
        <f>ROUND(AC622/(1-VLOOKUP(AF622,Group,2,FALSE)),2)</f>
        <v>108.65</v>
      </c>
      <c r="AK622" s="17">
        <f>IF(VLOOKUP(AF622,Group,5,FALSE)="YES",VLOOKUP(ROUND(ROUND(AJ622,1)-AJ622,2),Round,2,FALSE)+VLOOKUP(AF622,Group,6,FALSE),0)</f>
        <v>0</v>
      </c>
      <c r="AL622" s="17">
        <f>IF(VLOOKUP(AF622,Group,7,FALSE)="",0,ROUND(AJ622-0.04999,1)-AJ622+AM622)</f>
        <v>0</v>
      </c>
      <c r="AM622" s="17" t="str">
        <f>IF(VLOOKUP(AF622,Group,7,FALSE)="","",VLOOKUP(AF622,Group,7,FALSE))</f>
        <v/>
      </c>
      <c r="AO622" s="31" t="s">
        <v>153</v>
      </c>
    </row>
    <row r="623" spans="2:41" s="3" customFormat="1" ht="9.9499999999999993" customHeight="1" x14ac:dyDescent="0.2">
      <c r="B623" s="113" t="s">
        <v>89</v>
      </c>
      <c r="D623" s="40"/>
      <c r="E623" s="75" t="s">
        <v>354</v>
      </c>
      <c r="F623" s="75"/>
      <c r="G623" s="30" t="s">
        <v>196</v>
      </c>
      <c r="H623" s="30"/>
      <c r="I623" s="30"/>
      <c r="J623" s="30"/>
      <c r="K623" s="30"/>
      <c r="L623" s="30"/>
      <c r="M623" s="30" t="s">
        <v>208</v>
      </c>
      <c r="N623" s="30"/>
      <c r="P623" s="75" t="s">
        <v>76</v>
      </c>
      <c r="Q623" s="90"/>
      <c r="R623" s="29" t="s">
        <v>145</v>
      </c>
      <c r="S623" s="39">
        <f>IF(Suggested="Yes",AA623,AG623)</f>
        <v>108.65</v>
      </c>
      <c r="T623" s="37" t="s">
        <v>140</v>
      </c>
      <c r="U623" s="5" t="str">
        <f>+Instructions!$B$3</f>
        <v>A</v>
      </c>
      <c r="V623" s="52"/>
      <c r="W623" s="56">
        <f>+Instructions!$C$22</f>
        <v>0</v>
      </c>
      <c r="X623" s="17">
        <f>ROUND($AA623*(1-W623)+0.004999,2)</f>
        <v>108.65</v>
      </c>
      <c r="Y623" s="52"/>
      <c r="Z623" s="6" t="s">
        <v>1307</v>
      </c>
      <c r="AA623" s="39">
        <v>108.65</v>
      </c>
      <c r="AB623" s="60">
        <f>+W623</f>
        <v>0</v>
      </c>
      <c r="AC623" s="17">
        <f>+X623</f>
        <v>108.65</v>
      </c>
      <c r="AD623" s="12">
        <f>(AG623-AC623)/AG623</f>
        <v>0</v>
      </c>
      <c r="AE623" s="122"/>
      <c r="AF623" s="130">
        <v>3</v>
      </c>
      <c r="AG623" s="53">
        <f>SUM(AJ623:AL623)+AE623</f>
        <v>108.65</v>
      </c>
      <c r="AH623" s="52"/>
      <c r="AJ623" s="17">
        <f>ROUND(AC623/(1-VLOOKUP(AF623,Group,2,FALSE)),2)</f>
        <v>108.65</v>
      </c>
      <c r="AK623" s="17">
        <f>IF(VLOOKUP(AF623,Group,5,FALSE)="YES",VLOOKUP(ROUND(ROUND(AJ623,1)-AJ623,2),Round,2,FALSE)+VLOOKUP(AF623,Group,6,FALSE),0)</f>
        <v>0</v>
      </c>
      <c r="AL623" s="17">
        <f>IF(VLOOKUP(AF623,Group,7,FALSE)="",0,ROUND(AJ623-0.04999,1)-AJ623+AM623)</f>
        <v>0</v>
      </c>
      <c r="AM623" s="17" t="str">
        <f>IF(VLOOKUP(AF623,Group,7,FALSE)="","",VLOOKUP(AF623,Group,7,FALSE))</f>
        <v/>
      </c>
      <c r="AO623" s="31" t="s">
        <v>153</v>
      </c>
    </row>
    <row r="624" spans="2:41" s="3" customFormat="1" ht="1.5" customHeight="1" x14ac:dyDescent="0.2">
      <c r="P624" s="75"/>
      <c r="Q624" s="90"/>
      <c r="R624" s="6"/>
      <c r="S624" s="39"/>
      <c r="T624" s="6"/>
      <c r="U624" s="5"/>
      <c r="V624" s="52"/>
      <c r="W624" s="56"/>
      <c r="X624" s="15"/>
      <c r="Y624" s="52"/>
      <c r="Z624" s="39"/>
      <c r="AA624" s="39"/>
      <c r="AB624" s="55"/>
      <c r="AC624" s="17"/>
      <c r="AD624" s="15"/>
      <c r="AE624" s="65"/>
      <c r="AF624" s="125"/>
      <c r="AG624" s="39"/>
      <c r="AH624" s="52"/>
      <c r="AJ624" s="17"/>
      <c r="AK624" s="17"/>
      <c r="AL624" s="17"/>
      <c r="AM624" s="17"/>
      <c r="AO624" s="31" t="s">
        <v>153</v>
      </c>
    </row>
    <row r="625" spans="2:41" s="3" customFormat="1" ht="9.9499999999999993" customHeight="1" x14ac:dyDescent="0.2">
      <c r="B625" s="113" t="s">
        <v>89</v>
      </c>
      <c r="D625" s="40"/>
      <c r="E625" s="75" t="s">
        <v>343</v>
      </c>
      <c r="F625" s="75"/>
      <c r="G625" s="30" t="s">
        <v>201</v>
      </c>
      <c r="H625" s="30"/>
      <c r="I625" s="30"/>
      <c r="J625" s="30"/>
      <c r="K625" s="30"/>
      <c r="L625" s="30"/>
      <c r="M625" s="30" t="s">
        <v>208</v>
      </c>
      <c r="N625" s="30"/>
      <c r="P625" s="75" t="s">
        <v>127</v>
      </c>
      <c r="Q625" s="90"/>
      <c r="R625" s="29"/>
      <c r="S625" s="39">
        <f>IF(Suggested="Yes",AA625,AG625)</f>
        <v>82.45</v>
      </c>
      <c r="T625" s="37" t="s">
        <v>140</v>
      </c>
      <c r="U625" s="5" t="str">
        <f>+Instructions!$B$3</f>
        <v>A</v>
      </c>
      <c r="V625" s="52"/>
      <c r="W625" s="56">
        <f>+Instructions!$C$22</f>
        <v>0</v>
      </c>
      <c r="X625" s="17">
        <f>ROUND($AA625*(1-W625)+0.004999,2)</f>
        <v>82.45</v>
      </c>
      <c r="Y625" s="52"/>
      <c r="Z625" s="6" t="s">
        <v>1307</v>
      </c>
      <c r="AA625" s="39">
        <v>82.45</v>
      </c>
      <c r="AB625" s="60">
        <f>+W625</f>
        <v>0</v>
      </c>
      <c r="AC625" s="17">
        <f>+X625</f>
        <v>82.45</v>
      </c>
      <c r="AD625" s="12">
        <f>(AG625-AC625)/AG625</f>
        <v>0</v>
      </c>
      <c r="AE625" s="122"/>
      <c r="AF625" s="130">
        <v>3</v>
      </c>
      <c r="AG625" s="53">
        <f>SUM(AJ625:AL625)+AE625</f>
        <v>82.45</v>
      </c>
      <c r="AH625" s="52"/>
      <c r="AJ625" s="17">
        <f>ROUND(AC625/(1-VLOOKUP(AF625,Group,2,FALSE)),2)</f>
        <v>82.45</v>
      </c>
      <c r="AK625" s="17">
        <f>IF(VLOOKUP(AF625,Group,5,FALSE)="YES",VLOOKUP(ROUND(ROUND(AJ625,1)-AJ625,2),Round,2,FALSE)+VLOOKUP(AF625,Group,6,FALSE),0)</f>
        <v>0</v>
      </c>
      <c r="AL625" s="17">
        <f>IF(VLOOKUP(AF625,Group,7,FALSE)="",0,ROUND(AJ625-0.04999,1)-AJ625+AM625)</f>
        <v>0</v>
      </c>
      <c r="AM625" s="17" t="str">
        <f>IF(VLOOKUP(AF625,Group,7,FALSE)="","",VLOOKUP(AF625,Group,7,FALSE))</f>
        <v/>
      </c>
      <c r="AO625" s="31" t="s">
        <v>153</v>
      </c>
    </row>
    <row r="626" spans="2:41" s="3" customFormat="1" ht="9.9499999999999993" customHeight="1" x14ac:dyDescent="0.2">
      <c r="B626" s="113" t="s">
        <v>89</v>
      </c>
      <c r="D626" s="40"/>
      <c r="E626" s="75" t="s">
        <v>343</v>
      </c>
      <c r="F626" s="75"/>
      <c r="G626" s="30" t="s">
        <v>202</v>
      </c>
      <c r="H626" s="30"/>
      <c r="I626" s="30"/>
      <c r="J626" s="30"/>
      <c r="K626" s="30"/>
      <c r="L626" s="30"/>
      <c r="M626" s="30" t="s">
        <v>208</v>
      </c>
      <c r="N626" s="30"/>
      <c r="P626" s="75" t="s">
        <v>127</v>
      </c>
      <c r="Q626" s="90"/>
      <c r="R626" s="29" t="s">
        <v>145</v>
      </c>
      <c r="S626" s="39">
        <f>IF(Suggested="Yes",AA626,AG626)</f>
        <v>108.85</v>
      </c>
      <c r="T626" s="37" t="s">
        <v>140</v>
      </c>
      <c r="U626" s="5" t="str">
        <f>+Instructions!$B$3</f>
        <v>A</v>
      </c>
      <c r="V626" s="52"/>
      <c r="W626" s="56">
        <f>+Instructions!$C$22</f>
        <v>0</v>
      </c>
      <c r="X626" s="17">
        <f>ROUND($AA626*(1-W626)+0.004999,2)</f>
        <v>108.85</v>
      </c>
      <c r="Y626" s="52"/>
      <c r="Z626" s="6" t="s">
        <v>1307</v>
      </c>
      <c r="AA626" s="39">
        <v>108.85</v>
      </c>
      <c r="AB626" s="60">
        <f>+W626</f>
        <v>0</v>
      </c>
      <c r="AC626" s="17">
        <f>+X626</f>
        <v>108.85</v>
      </c>
      <c r="AD626" s="12">
        <f>(AG626-AC626)/AG626</f>
        <v>0</v>
      </c>
      <c r="AE626" s="122"/>
      <c r="AF626" s="130">
        <v>3</v>
      </c>
      <c r="AG626" s="53">
        <f>SUM(AJ626:AL626)+AE626</f>
        <v>108.85</v>
      </c>
      <c r="AH626" s="52"/>
      <c r="AJ626" s="17">
        <f>ROUND(AC626/(1-VLOOKUP(AF626,Group,2,FALSE)),2)</f>
        <v>108.85</v>
      </c>
      <c r="AK626" s="17">
        <f>IF(VLOOKUP(AF626,Group,5,FALSE)="YES",VLOOKUP(ROUND(ROUND(AJ626,1)-AJ626,2),Round,2,FALSE)+VLOOKUP(AF626,Group,6,FALSE),0)</f>
        <v>0</v>
      </c>
      <c r="AL626" s="17">
        <f>IF(VLOOKUP(AF626,Group,7,FALSE)="",0,ROUND(AJ626-0.04999,1)-AJ626+AM626)</f>
        <v>0</v>
      </c>
      <c r="AM626" s="17" t="str">
        <f>IF(VLOOKUP(AF626,Group,7,FALSE)="","",VLOOKUP(AF626,Group,7,FALSE))</f>
        <v/>
      </c>
      <c r="AO626" s="31" t="s">
        <v>153</v>
      </c>
    </row>
    <row r="627" spans="2:41" s="3" customFormat="1" ht="1.5" customHeight="1" x14ac:dyDescent="0.2">
      <c r="P627" s="75"/>
      <c r="Q627" s="90"/>
      <c r="R627" s="6"/>
      <c r="S627" s="39"/>
      <c r="T627" s="6"/>
      <c r="U627" s="5"/>
      <c r="V627" s="52"/>
      <c r="W627" s="56"/>
      <c r="X627" s="15"/>
      <c r="Y627" s="52"/>
      <c r="Z627" s="39"/>
      <c r="AA627" s="39"/>
      <c r="AB627" s="55"/>
      <c r="AC627" s="17"/>
      <c r="AD627" s="15"/>
      <c r="AE627" s="65"/>
      <c r="AF627" s="125"/>
      <c r="AG627" s="39"/>
      <c r="AH627" s="52"/>
      <c r="AJ627" s="17"/>
      <c r="AK627" s="17"/>
      <c r="AL627" s="17"/>
      <c r="AM627" s="17"/>
      <c r="AO627" s="31" t="s">
        <v>153</v>
      </c>
    </row>
    <row r="628" spans="2:41" s="3" customFormat="1" ht="9.9499999999999993" customHeight="1" x14ac:dyDescent="0.2">
      <c r="B628" s="113" t="s">
        <v>89</v>
      </c>
      <c r="D628" s="40"/>
      <c r="E628" s="75" t="s">
        <v>342</v>
      </c>
      <c r="F628" s="75"/>
      <c r="G628" s="30" t="s">
        <v>216</v>
      </c>
      <c r="H628" s="30"/>
      <c r="I628" s="30"/>
      <c r="J628" s="30"/>
      <c r="K628" s="30"/>
      <c r="L628" s="30"/>
      <c r="M628" s="30" t="s">
        <v>208</v>
      </c>
      <c r="N628" s="30"/>
      <c r="P628" s="75" t="s">
        <v>127</v>
      </c>
      <c r="Q628" s="90"/>
      <c r="R628" s="29" t="s">
        <v>145</v>
      </c>
      <c r="S628" s="39">
        <f>IF(Suggested="Yes",AA628,AG628)</f>
        <v>108.15</v>
      </c>
      <c r="T628" s="37" t="s">
        <v>140</v>
      </c>
      <c r="U628" s="5" t="str">
        <f>+Instructions!$B$3</f>
        <v>A</v>
      </c>
      <c r="V628" s="52"/>
      <c r="W628" s="56">
        <f>+Instructions!$C$22</f>
        <v>0</v>
      </c>
      <c r="X628" s="17">
        <f>ROUND($AA628*(1-W628)+0.004999,2)</f>
        <v>108.15</v>
      </c>
      <c r="Y628" s="52"/>
      <c r="Z628" s="6" t="s">
        <v>1307</v>
      </c>
      <c r="AA628" s="39">
        <v>108.15</v>
      </c>
      <c r="AB628" s="60">
        <f>+W628</f>
        <v>0</v>
      </c>
      <c r="AC628" s="17">
        <f>+X628</f>
        <v>108.15</v>
      </c>
      <c r="AD628" s="12">
        <f>(AG628-AC628)/AG628</f>
        <v>0</v>
      </c>
      <c r="AE628" s="122"/>
      <c r="AF628" s="130">
        <v>3</v>
      </c>
      <c r="AG628" s="53">
        <f>SUM(AJ628:AL628)+AE628</f>
        <v>108.15</v>
      </c>
      <c r="AH628" s="52"/>
      <c r="AJ628" s="17">
        <f>ROUND(AC628/(1-VLOOKUP(AF628,Group,2,FALSE)),2)</f>
        <v>108.15</v>
      </c>
      <c r="AK628" s="17">
        <f>IF(VLOOKUP(AF628,Group,5,FALSE)="YES",VLOOKUP(ROUND(ROUND(AJ628,1)-AJ628,2),Round,2,FALSE)+VLOOKUP(AF628,Group,6,FALSE),0)</f>
        <v>0</v>
      </c>
      <c r="AL628" s="17">
        <f>IF(VLOOKUP(AF628,Group,7,FALSE)="",0,ROUND(AJ628-0.04999,1)-AJ628+AM628)</f>
        <v>0</v>
      </c>
      <c r="AM628" s="17" t="str">
        <f>IF(VLOOKUP(AF628,Group,7,FALSE)="","",VLOOKUP(AF628,Group,7,FALSE))</f>
        <v/>
      </c>
      <c r="AO628" s="31" t="s">
        <v>153</v>
      </c>
    </row>
    <row r="629" spans="2:41" s="3" customFormat="1" ht="9.9499999999999993" customHeight="1" x14ac:dyDescent="0.2">
      <c r="B629" s="113" t="s">
        <v>89</v>
      </c>
      <c r="D629" s="40"/>
      <c r="E629" s="75" t="s">
        <v>342</v>
      </c>
      <c r="F629" s="75"/>
      <c r="G629" s="30" t="s">
        <v>217</v>
      </c>
      <c r="H629" s="30"/>
      <c r="I629" s="30"/>
      <c r="J629" s="30"/>
      <c r="K629" s="30"/>
      <c r="L629" s="30"/>
      <c r="M629" s="30" t="s">
        <v>208</v>
      </c>
      <c r="N629" s="30"/>
      <c r="P629" s="75" t="s">
        <v>127</v>
      </c>
      <c r="Q629" s="90"/>
      <c r="R629" s="29" t="s">
        <v>145</v>
      </c>
      <c r="S629" s="39">
        <f>IF(Suggested="Yes",AA629,AG629)</f>
        <v>108.15</v>
      </c>
      <c r="T629" s="37" t="s">
        <v>140</v>
      </c>
      <c r="U629" s="5" t="str">
        <f>+Instructions!$B$3</f>
        <v>A</v>
      </c>
      <c r="V629" s="52"/>
      <c r="W629" s="56">
        <f>+Instructions!$C$22</f>
        <v>0</v>
      </c>
      <c r="X629" s="17">
        <f>ROUND($AA629*(1-W629)+0.004999,2)</f>
        <v>108.15</v>
      </c>
      <c r="Y629" s="52"/>
      <c r="Z629" s="6" t="s">
        <v>1307</v>
      </c>
      <c r="AA629" s="39">
        <v>108.15</v>
      </c>
      <c r="AB629" s="60">
        <f>+W629</f>
        <v>0</v>
      </c>
      <c r="AC629" s="17">
        <f>+X629</f>
        <v>108.15</v>
      </c>
      <c r="AD629" s="12">
        <f>(AG629-AC629)/AG629</f>
        <v>0</v>
      </c>
      <c r="AE629" s="122"/>
      <c r="AF629" s="130">
        <v>3</v>
      </c>
      <c r="AG629" s="53">
        <f>SUM(AJ629:AL629)+AE629</f>
        <v>108.15</v>
      </c>
      <c r="AH629" s="52"/>
      <c r="AJ629" s="17">
        <f>ROUND(AC629/(1-VLOOKUP(AF629,Group,2,FALSE)),2)</f>
        <v>108.15</v>
      </c>
      <c r="AK629" s="17">
        <f>IF(VLOOKUP(AF629,Group,5,FALSE)="YES",VLOOKUP(ROUND(ROUND(AJ629,1)-AJ629,2),Round,2,FALSE)+VLOOKUP(AF629,Group,6,FALSE),0)</f>
        <v>0</v>
      </c>
      <c r="AL629" s="17">
        <f>IF(VLOOKUP(AF629,Group,7,FALSE)="",0,ROUND(AJ629-0.04999,1)-AJ629+AM629)</f>
        <v>0</v>
      </c>
      <c r="AM629" s="17" t="str">
        <f>IF(VLOOKUP(AF629,Group,7,FALSE)="","",VLOOKUP(AF629,Group,7,FALSE))</f>
        <v/>
      </c>
      <c r="AO629" s="31" t="s">
        <v>153</v>
      </c>
    </row>
    <row r="630" spans="2:41" s="3" customFormat="1" ht="1.5" customHeight="1" x14ac:dyDescent="0.2">
      <c r="P630" s="75"/>
      <c r="Q630" s="90"/>
      <c r="R630" s="6"/>
      <c r="S630" s="39"/>
      <c r="T630" s="6"/>
      <c r="U630" s="5"/>
      <c r="V630" s="52"/>
      <c r="W630" s="56"/>
      <c r="X630" s="15"/>
      <c r="Y630" s="52"/>
      <c r="Z630" s="39"/>
      <c r="AA630" s="39"/>
      <c r="AB630" s="55"/>
      <c r="AC630" s="17"/>
      <c r="AD630" s="15"/>
      <c r="AE630" s="65"/>
      <c r="AF630" s="125"/>
      <c r="AG630" s="39"/>
      <c r="AH630" s="52"/>
      <c r="AJ630" s="17"/>
      <c r="AK630" s="17"/>
      <c r="AL630" s="17"/>
      <c r="AM630" s="17"/>
      <c r="AO630" s="31" t="s">
        <v>153</v>
      </c>
    </row>
    <row r="631" spans="2:41" s="3" customFormat="1" ht="9.9499999999999993" customHeight="1" x14ac:dyDescent="0.2">
      <c r="B631" s="113" t="s">
        <v>89</v>
      </c>
      <c r="D631" s="40"/>
      <c r="E631" s="75" t="s">
        <v>426</v>
      </c>
      <c r="F631" s="75"/>
      <c r="G631" s="30" t="s">
        <v>74</v>
      </c>
      <c r="H631" s="30"/>
      <c r="I631" s="30"/>
      <c r="J631" s="30"/>
      <c r="K631" s="30"/>
      <c r="L631" s="30"/>
      <c r="M631" s="30" t="s">
        <v>208</v>
      </c>
      <c r="N631" s="30"/>
      <c r="P631" s="75" t="s">
        <v>225</v>
      </c>
      <c r="Q631" s="90"/>
      <c r="R631" s="29" t="s">
        <v>145</v>
      </c>
      <c r="S631" s="39">
        <f>IF(Suggested="Yes",AA631,AG631)</f>
        <v>107.95</v>
      </c>
      <c r="T631" s="37" t="s">
        <v>140</v>
      </c>
      <c r="U631" s="5" t="str">
        <f>+Instructions!$B$3</f>
        <v>A</v>
      </c>
      <c r="V631" s="52"/>
      <c r="W631" s="56">
        <f>+Instructions!$C$22</f>
        <v>0</v>
      </c>
      <c r="X631" s="17">
        <f>ROUND($AA631*(1-W631)+0.004999,2)</f>
        <v>107.95</v>
      </c>
      <c r="Y631" s="52"/>
      <c r="Z631" s="6" t="s">
        <v>1307</v>
      </c>
      <c r="AA631" s="39">
        <v>107.95</v>
      </c>
      <c r="AB631" s="60">
        <f>+W631</f>
        <v>0</v>
      </c>
      <c r="AC631" s="17">
        <f>+X631</f>
        <v>107.95</v>
      </c>
      <c r="AD631" s="12">
        <f>(AG631-AC631)/AG631</f>
        <v>0</v>
      </c>
      <c r="AE631" s="122"/>
      <c r="AF631" s="130">
        <v>3</v>
      </c>
      <c r="AG631" s="53">
        <f>SUM(AJ631:AL631)+AE631</f>
        <v>107.95</v>
      </c>
      <c r="AH631" s="52"/>
      <c r="AJ631" s="17">
        <f>ROUND(AC631/(1-VLOOKUP(AF631,Group,2,FALSE)),2)</f>
        <v>107.95</v>
      </c>
      <c r="AK631" s="17">
        <f>IF(VLOOKUP(AF631,Group,5,FALSE)="YES",VLOOKUP(ROUND(ROUND(AJ631,1)-AJ631,2),Round,2,FALSE)+VLOOKUP(AF631,Group,6,FALSE),0)</f>
        <v>0</v>
      </c>
      <c r="AL631" s="17">
        <f>IF(VLOOKUP(AF631,Group,7,FALSE)="",0,ROUND(AJ631-0.04999,1)-AJ631+AM631)</f>
        <v>0</v>
      </c>
      <c r="AM631" s="17" t="str">
        <f>IF(VLOOKUP(AF631,Group,7,FALSE)="","",VLOOKUP(AF631,Group,7,FALSE))</f>
        <v/>
      </c>
      <c r="AO631" s="31" t="s">
        <v>153</v>
      </c>
    </row>
    <row r="632" spans="2:41" s="3" customFormat="1" ht="9.9499999999999993" customHeight="1" x14ac:dyDescent="0.2">
      <c r="B632" s="113" t="s">
        <v>89</v>
      </c>
      <c r="D632" s="40"/>
      <c r="E632" s="75" t="s">
        <v>426</v>
      </c>
      <c r="F632" s="75"/>
      <c r="G632" s="30" t="s">
        <v>75</v>
      </c>
      <c r="H632" s="30"/>
      <c r="I632" s="30"/>
      <c r="J632" s="30"/>
      <c r="K632" s="30"/>
      <c r="L632" s="30"/>
      <c r="M632" s="30" t="s">
        <v>208</v>
      </c>
      <c r="N632" s="30"/>
      <c r="P632" s="75" t="s">
        <v>225</v>
      </c>
      <c r="Q632" s="90"/>
      <c r="R632" s="29" t="s">
        <v>145</v>
      </c>
      <c r="S632" s="39">
        <f>IF(Suggested="Yes",AA632,AG632)</f>
        <v>107.95</v>
      </c>
      <c r="T632" s="37" t="s">
        <v>140</v>
      </c>
      <c r="U632" s="5" t="str">
        <f>+Instructions!$B$3</f>
        <v>A</v>
      </c>
      <c r="V632" s="52"/>
      <c r="W632" s="56">
        <f>+Instructions!$C$22</f>
        <v>0</v>
      </c>
      <c r="X632" s="17">
        <f>ROUND($AA632*(1-W632)+0.004999,2)</f>
        <v>107.95</v>
      </c>
      <c r="Y632" s="52"/>
      <c r="Z632" s="6" t="s">
        <v>1307</v>
      </c>
      <c r="AA632" s="39">
        <v>107.95</v>
      </c>
      <c r="AB632" s="60">
        <f>+W632</f>
        <v>0</v>
      </c>
      <c r="AC632" s="17">
        <f>+X632</f>
        <v>107.95</v>
      </c>
      <c r="AD632" s="12">
        <f>(AG632-AC632)/AG632</f>
        <v>0</v>
      </c>
      <c r="AE632" s="122"/>
      <c r="AF632" s="130">
        <v>3</v>
      </c>
      <c r="AG632" s="53">
        <f>SUM(AJ632:AL632)+AE632</f>
        <v>107.95</v>
      </c>
      <c r="AH632" s="52"/>
      <c r="AJ632" s="17">
        <f>ROUND(AC632/(1-VLOOKUP(AF632,Group,2,FALSE)),2)</f>
        <v>107.95</v>
      </c>
      <c r="AK632" s="17">
        <f>IF(VLOOKUP(AF632,Group,5,FALSE)="YES",VLOOKUP(ROUND(ROUND(AJ632,1)-AJ632,2),Round,2,FALSE)+VLOOKUP(AF632,Group,6,FALSE),0)</f>
        <v>0</v>
      </c>
      <c r="AL632" s="17">
        <f>IF(VLOOKUP(AF632,Group,7,FALSE)="",0,ROUND(AJ632-0.04999,1)-AJ632+AM632)</f>
        <v>0</v>
      </c>
      <c r="AM632" s="17" t="str">
        <f>IF(VLOOKUP(AF632,Group,7,FALSE)="","",VLOOKUP(AF632,Group,7,FALSE))</f>
        <v/>
      </c>
      <c r="AO632" s="31" t="s">
        <v>153</v>
      </c>
    </row>
    <row r="633" spans="2:41" s="3" customFormat="1" ht="1.5" customHeight="1" x14ac:dyDescent="0.2">
      <c r="P633" s="75"/>
      <c r="Q633" s="90"/>
      <c r="R633" s="6"/>
      <c r="S633" s="39"/>
      <c r="T633" s="6"/>
      <c r="U633" s="5"/>
      <c r="V633" s="52"/>
      <c r="W633" s="56"/>
      <c r="X633" s="15"/>
      <c r="Y633" s="52"/>
      <c r="Z633" s="39"/>
      <c r="AA633" s="39"/>
      <c r="AB633" s="55"/>
      <c r="AC633" s="17"/>
      <c r="AD633" s="15"/>
      <c r="AE633" s="65"/>
      <c r="AF633" s="125"/>
      <c r="AG633" s="39"/>
      <c r="AH633" s="52"/>
      <c r="AJ633" s="17"/>
      <c r="AK633" s="17"/>
      <c r="AL633" s="17"/>
      <c r="AM633" s="17"/>
      <c r="AO633" s="31" t="s">
        <v>153</v>
      </c>
    </row>
    <row r="634" spans="2:41" s="3" customFormat="1" ht="9.9499999999999993" customHeight="1" x14ac:dyDescent="0.2">
      <c r="B634" s="113" t="s">
        <v>89</v>
      </c>
      <c r="D634" s="40"/>
      <c r="E634" s="75" t="s">
        <v>346</v>
      </c>
      <c r="F634" s="75"/>
      <c r="G634" s="30" t="s">
        <v>344</v>
      </c>
      <c r="H634" s="30"/>
      <c r="I634" s="30"/>
      <c r="J634" s="30"/>
      <c r="K634" s="30"/>
      <c r="L634" s="30"/>
      <c r="M634" s="30" t="s">
        <v>208</v>
      </c>
      <c r="N634" s="30"/>
      <c r="P634" s="75" t="s">
        <v>347</v>
      </c>
      <c r="Q634" s="90"/>
      <c r="R634" s="29"/>
      <c r="S634" s="39">
        <f>IF(Suggested="Yes",AA634,AG634)</f>
        <v>83.65</v>
      </c>
      <c r="T634" s="37" t="s">
        <v>140</v>
      </c>
      <c r="U634" s="5" t="str">
        <f>+Instructions!$B$3</f>
        <v>A</v>
      </c>
      <c r="V634" s="52"/>
      <c r="W634" s="56">
        <f>+Instructions!$C$22</f>
        <v>0</v>
      </c>
      <c r="X634" s="17">
        <f>ROUND($AA634*(1-W634)+0.004999,2)</f>
        <v>83.65</v>
      </c>
      <c r="Y634" s="52"/>
      <c r="Z634" s="6" t="s">
        <v>1307</v>
      </c>
      <c r="AA634" s="39">
        <v>83.65</v>
      </c>
      <c r="AB634" s="60">
        <f>+W634</f>
        <v>0</v>
      </c>
      <c r="AC634" s="17">
        <f>+X634</f>
        <v>83.65</v>
      </c>
      <c r="AD634" s="12">
        <f>(AG634-AC634)/AG634</f>
        <v>0</v>
      </c>
      <c r="AE634" s="122"/>
      <c r="AF634" s="130">
        <v>3</v>
      </c>
      <c r="AG634" s="53">
        <f>SUM(AJ634:AL634)+AE634</f>
        <v>83.65</v>
      </c>
      <c r="AH634" s="52"/>
      <c r="AJ634" s="17">
        <f>ROUND(AC634/(1-VLOOKUP(AF634,Group,2,FALSE)),2)</f>
        <v>83.65</v>
      </c>
      <c r="AK634" s="17">
        <f>IF(VLOOKUP(AF634,Group,5,FALSE)="YES",VLOOKUP(ROUND(ROUND(AJ634,1)-AJ634,2),Round,2,FALSE)+VLOOKUP(AF634,Group,6,FALSE),0)</f>
        <v>0</v>
      </c>
      <c r="AL634" s="17">
        <f>IF(VLOOKUP(AF634,Group,7,FALSE)="",0,ROUND(AJ634-0.04999,1)-AJ634+AM634)</f>
        <v>0</v>
      </c>
      <c r="AM634" s="17" t="str">
        <f>IF(VLOOKUP(AF634,Group,7,FALSE)="","",VLOOKUP(AF634,Group,7,FALSE))</f>
        <v/>
      </c>
      <c r="AO634" s="31" t="s">
        <v>153</v>
      </c>
    </row>
    <row r="635" spans="2:41" s="3" customFormat="1" ht="9.9499999999999993" customHeight="1" x14ac:dyDescent="0.2">
      <c r="B635" s="113" t="s">
        <v>89</v>
      </c>
      <c r="D635" s="40" t="s">
        <v>31</v>
      </c>
      <c r="E635" s="75" t="s">
        <v>346</v>
      </c>
      <c r="F635" s="75"/>
      <c r="G635" s="30" t="s">
        <v>345</v>
      </c>
      <c r="H635" s="30"/>
      <c r="I635" s="30"/>
      <c r="J635" s="30"/>
      <c r="K635" s="30"/>
      <c r="L635" s="30"/>
      <c r="M635" s="30" t="s">
        <v>208</v>
      </c>
      <c r="N635" s="30"/>
      <c r="P635" s="75" t="s">
        <v>347</v>
      </c>
      <c r="Q635" s="90"/>
      <c r="R635" s="29" t="s">
        <v>145</v>
      </c>
      <c r="S635" s="39">
        <f>IF(Suggested="Yes",AA635,AG635)</f>
        <v>110.25</v>
      </c>
      <c r="T635" s="37" t="s">
        <v>140</v>
      </c>
      <c r="U635" s="5" t="str">
        <f>+Instructions!$B$3</f>
        <v>A</v>
      </c>
      <c r="V635" s="52"/>
      <c r="W635" s="56">
        <f>+Instructions!$C$22</f>
        <v>0</v>
      </c>
      <c r="X635" s="17">
        <f>ROUND($AA635*(1-W635)+0.004999,2)</f>
        <v>110.25</v>
      </c>
      <c r="Y635" s="52"/>
      <c r="Z635" s="6" t="s">
        <v>1307</v>
      </c>
      <c r="AA635" s="39">
        <v>110.25</v>
      </c>
      <c r="AB635" s="60">
        <f>+W635</f>
        <v>0</v>
      </c>
      <c r="AC635" s="17">
        <f>+X635</f>
        <v>110.25</v>
      </c>
      <c r="AD635" s="12">
        <f>(AG635-AC635)/AG635</f>
        <v>0</v>
      </c>
      <c r="AE635" s="122"/>
      <c r="AF635" s="130">
        <v>3</v>
      </c>
      <c r="AG635" s="53">
        <f>SUM(AJ635:AL635)+AE635</f>
        <v>110.25</v>
      </c>
      <c r="AH635" s="52"/>
      <c r="AJ635" s="17">
        <f>ROUND(AC635/(1-VLOOKUP(AF635,Group,2,FALSE)),2)</f>
        <v>110.25</v>
      </c>
      <c r="AK635" s="17">
        <f>IF(VLOOKUP(AF635,Group,5,FALSE)="YES",VLOOKUP(ROUND(ROUND(AJ635,1)-AJ635,2),Round,2,FALSE)+VLOOKUP(AF635,Group,6,FALSE),0)</f>
        <v>0</v>
      </c>
      <c r="AL635" s="17">
        <f>IF(VLOOKUP(AF635,Group,7,FALSE)="",0,ROUND(AJ635-0.04999,1)-AJ635+AM635)</f>
        <v>0</v>
      </c>
      <c r="AM635" s="17" t="str">
        <f>IF(VLOOKUP(AF635,Group,7,FALSE)="","",VLOOKUP(AF635,Group,7,FALSE))</f>
        <v/>
      </c>
      <c r="AO635" s="31" t="s">
        <v>153</v>
      </c>
    </row>
    <row r="636" spans="2:41" s="3" customFormat="1" ht="1.5" customHeight="1" x14ac:dyDescent="0.2">
      <c r="P636" s="75"/>
      <c r="Q636" s="90"/>
      <c r="R636" s="6"/>
      <c r="S636" s="39"/>
      <c r="T636" s="6"/>
      <c r="U636" s="5"/>
      <c r="V636" s="52"/>
      <c r="W636" s="56"/>
      <c r="X636" s="15"/>
      <c r="Y636" s="52"/>
      <c r="Z636" s="39"/>
      <c r="AA636" s="39"/>
      <c r="AB636" s="55"/>
      <c r="AC636" s="17"/>
      <c r="AD636" s="15"/>
      <c r="AE636" s="65"/>
      <c r="AF636" s="125"/>
      <c r="AG636" s="39"/>
      <c r="AH636" s="52"/>
      <c r="AJ636" s="17"/>
      <c r="AK636" s="17"/>
      <c r="AL636" s="17"/>
      <c r="AM636" s="17"/>
      <c r="AO636" s="31" t="s">
        <v>153</v>
      </c>
    </row>
    <row r="637" spans="2:41" s="3" customFormat="1" ht="9.9499999999999993" customHeight="1" x14ac:dyDescent="0.2">
      <c r="B637" s="113" t="s">
        <v>89</v>
      </c>
      <c r="D637" s="40"/>
      <c r="E637" s="75" t="s">
        <v>343</v>
      </c>
      <c r="F637" s="75"/>
      <c r="G637" s="30" t="s">
        <v>185</v>
      </c>
      <c r="H637" s="30"/>
      <c r="I637" s="30"/>
      <c r="J637" s="30"/>
      <c r="K637" s="30"/>
      <c r="L637" s="30"/>
      <c r="M637" s="30" t="s">
        <v>208</v>
      </c>
      <c r="N637" s="30"/>
      <c r="P637" s="75" t="s">
        <v>127</v>
      </c>
      <c r="Q637" s="90"/>
      <c r="R637" s="29"/>
      <c r="S637" s="39">
        <f>IF(Suggested="Yes",AA637,AG637)</f>
        <v>72.3</v>
      </c>
      <c r="T637" s="37" t="s">
        <v>140</v>
      </c>
      <c r="U637" s="5" t="str">
        <f>+Instructions!$B$3</f>
        <v>A</v>
      </c>
      <c r="V637" s="52"/>
      <c r="W637" s="56">
        <f>+Instructions!$C$22</f>
        <v>0</v>
      </c>
      <c r="X637" s="17">
        <f>ROUND($AA637*(1-W637)+0.004999,2)</f>
        <v>72.3</v>
      </c>
      <c r="Y637" s="52"/>
      <c r="Z637" s="6" t="s">
        <v>1307</v>
      </c>
      <c r="AA637" s="39">
        <v>72.3</v>
      </c>
      <c r="AB637" s="60">
        <f>+W637</f>
        <v>0</v>
      </c>
      <c r="AC637" s="17">
        <f>+X637</f>
        <v>72.3</v>
      </c>
      <c r="AD637" s="12">
        <f>(AG637-AC637)/AG637</f>
        <v>0</v>
      </c>
      <c r="AE637" s="122"/>
      <c r="AF637" s="130">
        <v>3</v>
      </c>
      <c r="AG637" s="53">
        <f>SUM(AJ637:AL637)+AE637</f>
        <v>72.3</v>
      </c>
      <c r="AH637" s="52"/>
      <c r="AJ637" s="17">
        <f>ROUND(AC637/(1-VLOOKUP(AF637,Group,2,FALSE)),2)</f>
        <v>72.3</v>
      </c>
      <c r="AK637" s="17">
        <f>IF(VLOOKUP(AF637,Group,5,FALSE)="YES",VLOOKUP(ROUND(ROUND(AJ637,1)-AJ637,2),Round,2,FALSE)+VLOOKUP(AF637,Group,6,FALSE),0)</f>
        <v>0</v>
      </c>
      <c r="AL637" s="17">
        <f>IF(VLOOKUP(AF637,Group,7,FALSE)="",0,ROUND(AJ637-0.04999,1)-AJ637+AM637)</f>
        <v>0</v>
      </c>
      <c r="AM637" s="17" t="str">
        <f>IF(VLOOKUP(AF637,Group,7,FALSE)="","",VLOOKUP(AF637,Group,7,FALSE))</f>
        <v/>
      </c>
      <c r="AO637" s="31" t="s">
        <v>153</v>
      </c>
    </row>
    <row r="638" spans="2:41" s="3" customFormat="1" ht="9.9499999999999993" customHeight="1" x14ac:dyDescent="0.2">
      <c r="B638" s="113" t="s">
        <v>89</v>
      </c>
      <c r="D638" s="40"/>
      <c r="E638" s="75" t="s">
        <v>343</v>
      </c>
      <c r="F638" s="75"/>
      <c r="G638" s="30" t="s">
        <v>78</v>
      </c>
      <c r="H638" s="30"/>
      <c r="I638" s="30"/>
      <c r="J638" s="30"/>
      <c r="K638" s="30"/>
      <c r="L638" s="30"/>
      <c r="M638" s="30" t="s">
        <v>208</v>
      </c>
      <c r="N638" s="30"/>
      <c r="P638" s="75" t="s">
        <v>127</v>
      </c>
      <c r="Q638" s="90"/>
      <c r="R638" s="29" t="s">
        <v>145</v>
      </c>
      <c r="S638" s="39">
        <f>IF(Suggested="Yes",AA638,AG638)</f>
        <v>98.1</v>
      </c>
      <c r="T638" s="37" t="s">
        <v>140</v>
      </c>
      <c r="U638" s="5" t="str">
        <f>+Instructions!$B$3</f>
        <v>A</v>
      </c>
      <c r="V638" s="52"/>
      <c r="W638" s="56">
        <f>+Instructions!$C$22</f>
        <v>0</v>
      </c>
      <c r="X638" s="17">
        <f>ROUND($AA638*(1-W638)+0.004999,2)</f>
        <v>98.1</v>
      </c>
      <c r="Y638" s="52"/>
      <c r="Z638" s="6" t="s">
        <v>1307</v>
      </c>
      <c r="AA638" s="39">
        <v>98.1</v>
      </c>
      <c r="AB638" s="60">
        <f>+W638</f>
        <v>0</v>
      </c>
      <c r="AC638" s="17">
        <f>+X638</f>
        <v>98.1</v>
      </c>
      <c r="AD638" s="12">
        <f>(AG638-AC638)/AG638</f>
        <v>0</v>
      </c>
      <c r="AE638" s="122"/>
      <c r="AF638" s="130">
        <v>3</v>
      </c>
      <c r="AG638" s="53">
        <f>SUM(AJ638:AL638)+AE638</f>
        <v>98.1</v>
      </c>
      <c r="AH638" s="52"/>
      <c r="AJ638" s="17">
        <f>ROUND(AC638/(1-VLOOKUP(AF638,Group,2,FALSE)),2)</f>
        <v>98.1</v>
      </c>
      <c r="AK638" s="17">
        <f>IF(VLOOKUP(AF638,Group,5,FALSE)="YES",VLOOKUP(ROUND(ROUND(AJ638,1)-AJ638,2),Round,2,FALSE)+VLOOKUP(AF638,Group,6,FALSE),0)</f>
        <v>0</v>
      </c>
      <c r="AL638" s="17">
        <f>IF(VLOOKUP(AF638,Group,7,FALSE)="",0,ROUND(AJ638-0.04999,1)-AJ638+AM638)</f>
        <v>0</v>
      </c>
      <c r="AM638" s="17" t="str">
        <f>IF(VLOOKUP(AF638,Group,7,FALSE)="","",VLOOKUP(AF638,Group,7,FALSE))</f>
        <v/>
      </c>
      <c r="AO638" s="31" t="s">
        <v>153</v>
      </c>
    </row>
    <row r="639" spans="2:41" s="3" customFormat="1" ht="1.5" customHeight="1" x14ac:dyDescent="0.2">
      <c r="P639" s="75"/>
      <c r="Q639" s="90"/>
      <c r="R639" s="6"/>
      <c r="S639" s="39"/>
      <c r="T639" s="6"/>
      <c r="U639" s="5"/>
      <c r="V639" s="52"/>
      <c r="W639" s="56"/>
      <c r="X639" s="15"/>
      <c r="Y639" s="52"/>
      <c r="Z639" s="39"/>
      <c r="AA639" s="39"/>
      <c r="AB639" s="55"/>
      <c r="AC639" s="17"/>
      <c r="AD639" s="15"/>
      <c r="AE639" s="65"/>
      <c r="AF639" s="125"/>
      <c r="AG639" s="39"/>
      <c r="AH639" s="52"/>
      <c r="AJ639" s="17"/>
      <c r="AK639" s="17"/>
      <c r="AL639" s="17"/>
      <c r="AM639" s="17"/>
      <c r="AO639" s="31" t="s">
        <v>153</v>
      </c>
    </row>
    <row r="640" spans="2:41" s="3" customFormat="1" ht="9.9499999999999993" customHeight="1" x14ac:dyDescent="0.2">
      <c r="B640" s="113" t="s">
        <v>89</v>
      </c>
      <c r="D640" s="40"/>
      <c r="E640" s="75" t="s">
        <v>492</v>
      </c>
      <c r="F640" s="75"/>
      <c r="G640" s="30" t="s">
        <v>493</v>
      </c>
      <c r="H640" s="30"/>
      <c r="I640" s="30"/>
      <c r="J640" s="30"/>
      <c r="K640" s="30"/>
      <c r="L640" s="30"/>
      <c r="M640" s="30" t="s">
        <v>208</v>
      </c>
      <c r="N640" s="30"/>
      <c r="P640" s="75" t="s">
        <v>225</v>
      </c>
      <c r="Q640" s="90"/>
      <c r="R640" s="29" t="s">
        <v>145</v>
      </c>
      <c r="S640" s="39">
        <f>IF(Suggested="Yes",AA640,AG640)</f>
        <v>98.25</v>
      </c>
      <c r="T640" s="37" t="s">
        <v>140</v>
      </c>
      <c r="U640" s="5" t="str">
        <f>+Instructions!$B$3</f>
        <v>A</v>
      </c>
      <c r="V640" s="52"/>
      <c r="W640" s="56">
        <f>+Instructions!$C$22</f>
        <v>0</v>
      </c>
      <c r="X640" s="17">
        <f>ROUND($AA640*(1-W640)+0.004999,2)</f>
        <v>98.25</v>
      </c>
      <c r="Y640" s="52"/>
      <c r="Z640" s="6" t="s">
        <v>1307</v>
      </c>
      <c r="AA640" s="39">
        <v>98.25</v>
      </c>
      <c r="AB640" s="60">
        <f>+W640</f>
        <v>0</v>
      </c>
      <c r="AC640" s="17">
        <f>+X640</f>
        <v>98.25</v>
      </c>
      <c r="AD640" s="12">
        <f>(AG640-AC640)/AG640</f>
        <v>0</v>
      </c>
      <c r="AE640" s="122"/>
      <c r="AF640" s="130">
        <v>3</v>
      </c>
      <c r="AG640" s="53">
        <f>SUM(AJ640:AL640)+AE640</f>
        <v>98.25</v>
      </c>
      <c r="AH640" s="52"/>
      <c r="AJ640" s="17">
        <f>ROUND(AC640/(1-VLOOKUP(AF640,Group,2,FALSE)),2)</f>
        <v>98.25</v>
      </c>
      <c r="AK640" s="17">
        <f>IF(VLOOKUP(AF640,Group,5,FALSE)="YES",VLOOKUP(ROUND(ROUND(AJ640,1)-AJ640,2),Round,2,FALSE)+VLOOKUP(AF640,Group,6,FALSE),0)</f>
        <v>0</v>
      </c>
      <c r="AL640" s="17">
        <f>IF(VLOOKUP(AF640,Group,7,FALSE)="",0,ROUND(AJ640-0.04999,1)-AJ640+AM640)</f>
        <v>0</v>
      </c>
      <c r="AM640" s="17" t="str">
        <f>IF(VLOOKUP(AF640,Group,7,FALSE)="","",VLOOKUP(AF640,Group,7,FALSE))</f>
        <v/>
      </c>
      <c r="AO640" s="31" t="s">
        <v>153</v>
      </c>
    </row>
    <row r="641" spans="2:41" s="3" customFormat="1" ht="9.9499999999999993" customHeight="1" x14ac:dyDescent="0.2">
      <c r="B641" s="113" t="s">
        <v>89</v>
      </c>
      <c r="D641" s="40"/>
      <c r="E641" s="75" t="s">
        <v>492</v>
      </c>
      <c r="F641" s="75"/>
      <c r="G641" s="30" t="s">
        <v>886</v>
      </c>
      <c r="H641" s="30"/>
      <c r="I641" s="30"/>
      <c r="J641" s="30"/>
      <c r="K641" s="30"/>
      <c r="L641" s="30"/>
      <c r="M641" s="30" t="s">
        <v>208</v>
      </c>
      <c r="N641" s="30"/>
      <c r="P641" s="75" t="s">
        <v>225</v>
      </c>
      <c r="Q641" s="90"/>
      <c r="R641" s="29" t="s">
        <v>145</v>
      </c>
      <c r="S641" s="39">
        <f>IF(Suggested="Yes",AA641,AG641)</f>
        <v>98.25</v>
      </c>
      <c r="T641" s="37" t="s">
        <v>140</v>
      </c>
      <c r="U641" s="5" t="str">
        <f>+Instructions!$B$3</f>
        <v>A</v>
      </c>
      <c r="V641" s="52"/>
      <c r="W641" s="56">
        <f>+Instructions!$C$22</f>
        <v>0</v>
      </c>
      <c r="X641" s="17">
        <f>ROUND($AA641*(1-W641)+0.004999,2)</f>
        <v>98.25</v>
      </c>
      <c r="Y641" s="52"/>
      <c r="Z641" s="6" t="s">
        <v>1307</v>
      </c>
      <c r="AA641" s="39">
        <v>98.25</v>
      </c>
      <c r="AB641" s="60">
        <f>+W641</f>
        <v>0</v>
      </c>
      <c r="AC641" s="17">
        <f>+X641</f>
        <v>98.25</v>
      </c>
      <c r="AD641" s="12">
        <f>(AG641-AC641)/AG641</f>
        <v>0</v>
      </c>
      <c r="AE641" s="122"/>
      <c r="AF641" s="130">
        <v>3</v>
      </c>
      <c r="AG641" s="53">
        <f>SUM(AJ641:AL641)+AE641</f>
        <v>98.25</v>
      </c>
      <c r="AH641" s="52"/>
      <c r="AJ641" s="17">
        <f>ROUND(AC641/(1-VLOOKUP(AF641,Group,2,FALSE)),2)</f>
        <v>98.25</v>
      </c>
      <c r="AK641" s="17">
        <f>IF(VLOOKUP(AF641,Group,5,FALSE)="YES",VLOOKUP(ROUND(ROUND(AJ641,1)-AJ641,2),Round,2,FALSE)+VLOOKUP(AF641,Group,6,FALSE),0)</f>
        <v>0</v>
      </c>
      <c r="AL641" s="17">
        <f>IF(VLOOKUP(AF641,Group,7,FALSE)="",0,ROUND(AJ641-0.04999,1)-AJ641+AM641)</f>
        <v>0</v>
      </c>
      <c r="AM641" s="17" t="str">
        <f>IF(VLOOKUP(AF641,Group,7,FALSE)="","",VLOOKUP(AF641,Group,7,FALSE))</f>
        <v/>
      </c>
      <c r="AO641" s="31" t="s">
        <v>153</v>
      </c>
    </row>
    <row r="642" spans="2:41" s="3" customFormat="1" ht="1.5" customHeight="1" x14ac:dyDescent="0.2">
      <c r="P642" s="75"/>
      <c r="Q642" s="90"/>
      <c r="R642" s="6"/>
      <c r="S642" s="39"/>
      <c r="T642" s="6"/>
      <c r="U642" s="5"/>
      <c r="V642" s="52"/>
      <c r="W642" s="56"/>
      <c r="X642" s="15"/>
      <c r="Y642" s="52"/>
      <c r="Z642" s="39"/>
      <c r="AA642" s="39"/>
      <c r="AB642" s="55"/>
      <c r="AC642" s="17"/>
      <c r="AD642" s="15"/>
      <c r="AE642" s="65"/>
      <c r="AF642" s="125"/>
      <c r="AG642" s="39"/>
      <c r="AH642" s="52"/>
      <c r="AJ642" s="17"/>
      <c r="AK642" s="17"/>
      <c r="AL642" s="17"/>
      <c r="AM642" s="17"/>
      <c r="AO642" s="31" t="s">
        <v>153</v>
      </c>
    </row>
    <row r="643" spans="2:41" s="3" customFormat="1" ht="9.9499999999999993" customHeight="1" x14ac:dyDescent="0.2">
      <c r="B643" s="113" t="s">
        <v>89</v>
      </c>
      <c r="D643" s="40"/>
      <c r="E643" s="75" t="s">
        <v>348</v>
      </c>
      <c r="F643" s="75"/>
      <c r="G643" s="30" t="s">
        <v>0</v>
      </c>
      <c r="H643" s="30"/>
      <c r="I643" s="30"/>
      <c r="J643" s="30"/>
      <c r="K643" s="30"/>
      <c r="L643" s="30"/>
      <c r="M643" s="30" t="s">
        <v>208</v>
      </c>
      <c r="N643" s="30"/>
      <c r="P643" s="75" t="s">
        <v>50</v>
      </c>
      <c r="Q643" s="90"/>
      <c r="R643" s="29"/>
      <c r="S643" s="39">
        <f>IF(Suggested="Yes",AA643,AG643)</f>
        <v>83</v>
      </c>
      <c r="T643" s="37" t="s">
        <v>140</v>
      </c>
      <c r="U643" s="5" t="str">
        <f>+Instructions!$B$3</f>
        <v>A</v>
      </c>
      <c r="V643" s="52"/>
      <c r="W643" s="56">
        <f>+Instructions!$C$22</f>
        <v>0</v>
      </c>
      <c r="X643" s="17">
        <f>ROUND($AA643*(1-W643)+0.004999,2)</f>
        <v>83</v>
      </c>
      <c r="Y643" s="52"/>
      <c r="Z643" s="6" t="s">
        <v>1307</v>
      </c>
      <c r="AA643" s="39">
        <v>83</v>
      </c>
      <c r="AB643" s="60">
        <f>+W643</f>
        <v>0</v>
      </c>
      <c r="AC643" s="17">
        <f>+X643</f>
        <v>83</v>
      </c>
      <c r="AD643" s="12">
        <f>(AG643-AC643)/AG643</f>
        <v>0</v>
      </c>
      <c r="AE643" s="122"/>
      <c r="AF643" s="130">
        <v>3</v>
      </c>
      <c r="AG643" s="53">
        <f>SUM(AJ643:AL643)+AE643</f>
        <v>83</v>
      </c>
      <c r="AH643" s="52"/>
      <c r="AJ643" s="17">
        <f>ROUND(AC643/(1-VLOOKUP(AF643,Group,2,FALSE)),2)</f>
        <v>83</v>
      </c>
      <c r="AK643" s="17">
        <f>IF(VLOOKUP(AF643,Group,5,FALSE)="YES",VLOOKUP(ROUND(ROUND(AJ643,1)-AJ643,2),Round,2,FALSE)+VLOOKUP(AF643,Group,6,FALSE),0)</f>
        <v>0</v>
      </c>
      <c r="AL643" s="17">
        <f>IF(VLOOKUP(AF643,Group,7,FALSE)="",0,ROUND(AJ643-0.04999,1)-AJ643+AM643)</f>
        <v>0</v>
      </c>
      <c r="AM643" s="17" t="str">
        <f>IF(VLOOKUP(AF643,Group,7,FALSE)="","",VLOOKUP(AF643,Group,7,FALSE))</f>
        <v/>
      </c>
      <c r="AO643" s="31" t="s">
        <v>153</v>
      </c>
    </row>
    <row r="644" spans="2:41" s="3" customFormat="1" ht="9.9499999999999993" customHeight="1" x14ac:dyDescent="0.2">
      <c r="B644" s="113" t="s">
        <v>89</v>
      </c>
      <c r="D644" s="40"/>
      <c r="E644" s="75" t="s">
        <v>348</v>
      </c>
      <c r="F644" s="75"/>
      <c r="G644" s="30" t="s">
        <v>1</v>
      </c>
      <c r="H644" s="30"/>
      <c r="I644" s="30"/>
      <c r="J644" s="30"/>
      <c r="K644" s="30"/>
      <c r="L644" s="30"/>
      <c r="M644" s="30" t="s">
        <v>208</v>
      </c>
      <c r="N644" s="30"/>
      <c r="P644" s="75" t="s">
        <v>50</v>
      </c>
      <c r="Q644" s="90"/>
      <c r="R644" s="29" t="s">
        <v>145</v>
      </c>
      <c r="S644" s="39">
        <f>IF(Suggested="Yes",AA644,AG644)</f>
        <v>109.15</v>
      </c>
      <c r="T644" s="37" t="s">
        <v>140</v>
      </c>
      <c r="U644" s="5" t="str">
        <f>+Instructions!$B$3</f>
        <v>A</v>
      </c>
      <c r="V644" s="52"/>
      <c r="W644" s="56">
        <f>+Instructions!$C$22</f>
        <v>0</v>
      </c>
      <c r="X644" s="17">
        <f>ROUND($AA644*(1-W644)+0.004999,2)</f>
        <v>109.15</v>
      </c>
      <c r="Y644" s="52"/>
      <c r="Z644" s="6" t="s">
        <v>1307</v>
      </c>
      <c r="AA644" s="39">
        <v>109.15</v>
      </c>
      <c r="AB644" s="60">
        <f>+W644</f>
        <v>0</v>
      </c>
      <c r="AC644" s="17">
        <f>+X644</f>
        <v>109.15</v>
      </c>
      <c r="AD644" s="12">
        <f>(AG644-AC644)/AG644</f>
        <v>0</v>
      </c>
      <c r="AE644" s="122"/>
      <c r="AF644" s="130">
        <v>3</v>
      </c>
      <c r="AG644" s="53">
        <f>SUM(AJ644:AL644)+AE644</f>
        <v>109.15</v>
      </c>
      <c r="AH644" s="52"/>
      <c r="AJ644" s="17">
        <f>ROUND(AC644/(1-VLOOKUP(AF644,Group,2,FALSE)),2)</f>
        <v>109.15</v>
      </c>
      <c r="AK644" s="17">
        <f>IF(VLOOKUP(AF644,Group,5,FALSE)="YES",VLOOKUP(ROUND(ROUND(AJ644,1)-AJ644,2),Round,2,FALSE)+VLOOKUP(AF644,Group,6,FALSE),0)</f>
        <v>0</v>
      </c>
      <c r="AL644" s="17">
        <f>IF(VLOOKUP(AF644,Group,7,FALSE)="",0,ROUND(AJ644-0.04999,1)-AJ644+AM644)</f>
        <v>0</v>
      </c>
      <c r="AM644" s="17" t="str">
        <f>IF(VLOOKUP(AF644,Group,7,FALSE)="","",VLOOKUP(AF644,Group,7,FALSE))</f>
        <v/>
      </c>
      <c r="AO644" s="31" t="s">
        <v>153</v>
      </c>
    </row>
    <row r="645" spans="2:41" s="3" customFormat="1" ht="1.5" customHeight="1" x14ac:dyDescent="0.2">
      <c r="P645" s="75"/>
      <c r="Q645" s="90"/>
      <c r="R645" s="6"/>
      <c r="S645" s="39"/>
      <c r="T645" s="6"/>
      <c r="U645" s="5"/>
      <c r="V645" s="52"/>
      <c r="W645" s="56"/>
      <c r="X645" s="15"/>
      <c r="Y645" s="52"/>
      <c r="Z645" s="39"/>
      <c r="AA645" s="39"/>
      <c r="AB645" s="55"/>
      <c r="AC645" s="17"/>
      <c r="AD645" s="15"/>
      <c r="AE645" s="65"/>
      <c r="AF645" s="125"/>
      <c r="AG645" s="39"/>
      <c r="AH645" s="52"/>
      <c r="AJ645" s="17"/>
      <c r="AK645" s="17"/>
      <c r="AL645" s="17"/>
      <c r="AM645" s="17"/>
      <c r="AO645" s="31" t="s">
        <v>153</v>
      </c>
    </row>
    <row r="646" spans="2:41" s="3" customFormat="1" ht="9.9499999999999993" customHeight="1" x14ac:dyDescent="0.2">
      <c r="B646" s="113" t="s">
        <v>89</v>
      </c>
      <c r="D646" s="40"/>
      <c r="E646" s="75" t="s">
        <v>349</v>
      </c>
      <c r="F646" s="75"/>
      <c r="G646" s="30" t="s">
        <v>203</v>
      </c>
      <c r="H646" s="30"/>
      <c r="I646" s="30"/>
      <c r="J646" s="30"/>
      <c r="K646" s="30"/>
      <c r="L646" s="30"/>
      <c r="M646" s="30" t="s">
        <v>208</v>
      </c>
      <c r="N646" s="30"/>
      <c r="P646" s="75" t="s">
        <v>350</v>
      </c>
      <c r="Q646" s="90"/>
      <c r="R646" s="29"/>
      <c r="S646" s="39">
        <f>IF(Suggested="Yes",AA646,AG646)</f>
        <v>83.6</v>
      </c>
      <c r="T646" s="37" t="s">
        <v>140</v>
      </c>
      <c r="U646" s="5" t="str">
        <f>+Instructions!$B$3</f>
        <v>A</v>
      </c>
      <c r="V646" s="52"/>
      <c r="W646" s="56">
        <f>+Instructions!$C$22</f>
        <v>0</v>
      </c>
      <c r="X646" s="17">
        <f>ROUND($AA646*(1-W646)+0.004999,2)</f>
        <v>83.6</v>
      </c>
      <c r="Y646" s="52"/>
      <c r="Z646" s="6" t="s">
        <v>1307</v>
      </c>
      <c r="AA646" s="39">
        <v>83.6</v>
      </c>
      <c r="AB646" s="60">
        <f>+W646</f>
        <v>0</v>
      </c>
      <c r="AC646" s="17">
        <f>+X646</f>
        <v>83.6</v>
      </c>
      <c r="AD646" s="12">
        <f>(AG646-AC646)/AG646</f>
        <v>0</v>
      </c>
      <c r="AE646" s="122"/>
      <c r="AF646" s="130">
        <v>3</v>
      </c>
      <c r="AG646" s="53">
        <f>SUM(AJ646:AL646)+AE646</f>
        <v>83.6</v>
      </c>
      <c r="AH646" s="52"/>
      <c r="AJ646" s="17">
        <f>ROUND(AC646/(1-VLOOKUP(AF646,Group,2,FALSE)),2)</f>
        <v>83.6</v>
      </c>
      <c r="AK646" s="17">
        <f>IF(VLOOKUP(AF646,Group,5,FALSE)="YES",VLOOKUP(ROUND(ROUND(AJ646,1)-AJ646,2),Round,2,FALSE)+VLOOKUP(AF646,Group,6,FALSE),0)</f>
        <v>0</v>
      </c>
      <c r="AL646" s="17">
        <f>IF(VLOOKUP(AF646,Group,7,FALSE)="",0,ROUND(AJ646-0.04999,1)-AJ646+AM646)</f>
        <v>0</v>
      </c>
      <c r="AM646" s="17" t="str">
        <f>IF(VLOOKUP(AF646,Group,7,FALSE)="","",VLOOKUP(AF646,Group,7,FALSE))</f>
        <v/>
      </c>
      <c r="AO646" s="31" t="s">
        <v>153</v>
      </c>
    </row>
    <row r="647" spans="2:41" s="3" customFormat="1" ht="9.9499999999999993" customHeight="1" x14ac:dyDescent="0.2">
      <c r="B647" s="113" t="s">
        <v>89</v>
      </c>
      <c r="C647" s="3" t="s">
        <v>31</v>
      </c>
      <c r="D647" s="40"/>
      <c r="E647" s="75" t="s">
        <v>349</v>
      </c>
      <c r="F647" s="75"/>
      <c r="G647" s="30" t="s">
        <v>204</v>
      </c>
      <c r="H647" s="30"/>
      <c r="I647" s="30"/>
      <c r="J647" s="30"/>
      <c r="K647" s="30"/>
      <c r="L647" s="30"/>
      <c r="M647" s="30" t="s">
        <v>208</v>
      </c>
      <c r="N647" s="30"/>
      <c r="P647" s="75" t="s">
        <v>350</v>
      </c>
      <c r="Q647" s="90"/>
      <c r="R647" s="29" t="s">
        <v>145</v>
      </c>
      <c r="S647" s="39">
        <f>IF(Suggested="Yes",AA647,AG647)</f>
        <v>109.8</v>
      </c>
      <c r="T647" s="37" t="s">
        <v>140</v>
      </c>
      <c r="U647" s="5" t="str">
        <f>+Instructions!$B$3</f>
        <v>A</v>
      </c>
      <c r="V647" s="52"/>
      <c r="W647" s="56">
        <f>+Instructions!$C$22</f>
        <v>0</v>
      </c>
      <c r="X647" s="17">
        <f>ROUND($AA647*(1-W647)+0.004999,2)</f>
        <v>109.8</v>
      </c>
      <c r="Y647" s="52"/>
      <c r="Z647" s="6" t="s">
        <v>1307</v>
      </c>
      <c r="AA647" s="39">
        <v>109.8</v>
      </c>
      <c r="AB647" s="60">
        <f>+W647</f>
        <v>0</v>
      </c>
      <c r="AC647" s="17">
        <f>+X647</f>
        <v>109.8</v>
      </c>
      <c r="AD647" s="12">
        <f>(AG647-AC647)/AG647</f>
        <v>0</v>
      </c>
      <c r="AE647" s="122"/>
      <c r="AF647" s="130">
        <v>3</v>
      </c>
      <c r="AG647" s="53">
        <f>SUM(AJ647:AL647)+AE647</f>
        <v>109.8</v>
      </c>
      <c r="AH647" s="52"/>
      <c r="AJ647" s="17">
        <f>ROUND(AC647/(1-VLOOKUP(AF647,Group,2,FALSE)),2)</f>
        <v>109.8</v>
      </c>
      <c r="AK647" s="17">
        <f>IF(VLOOKUP(AF647,Group,5,FALSE)="YES",VLOOKUP(ROUND(ROUND(AJ647,1)-AJ647,2),Round,2,FALSE)+VLOOKUP(AF647,Group,6,FALSE),0)</f>
        <v>0</v>
      </c>
      <c r="AL647" s="17">
        <f>IF(VLOOKUP(AF647,Group,7,FALSE)="",0,ROUND(AJ647-0.04999,1)-AJ647+AM647)</f>
        <v>0</v>
      </c>
      <c r="AM647" s="17" t="str">
        <f>IF(VLOOKUP(AF647,Group,7,FALSE)="","",VLOOKUP(AF647,Group,7,FALSE))</f>
        <v/>
      </c>
      <c r="AO647" s="31" t="s">
        <v>153</v>
      </c>
    </row>
    <row r="648" spans="2:41" s="3" customFormat="1" ht="1.5" customHeight="1" x14ac:dyDescent="0.2">
      <c r="P648" s="75"/>
      <c r="Q648" s="90"/>
      <c r="R648" s="6"/>
      <c r="S648" s="39"/>
      <c r="T648" s="6"/>
      <c r="U648" s="5"/>
      <c r="V648" s="52"/>
      <c r="W648" s="56"/>
      <c r="X648" s="15"/>
      <c r="Y648" s="52"/>
      <c r="Z648" s="39"/>
      <c r="AA648" s="39"/>
      <c r="AB648" s="55"/>
      <c r="AC648" s="17"/>
      <c r="AD648" s="15"/>
      <c r="AE648" s="65"/>
      <c r="AF648" s="125"/>
      <c r="AG648" s="39"/>
      <c r="AH648" s="52"/>
      <c r="AJ648" s="17"/>
      <c r="AK648" s="17"/>
      <c r="AL648" s="17"/>
      <c r="AM648" s="17"/>
      <c r="AO648" s="31" t="s">
        <v>153</v>
      </c>
    </row>
    <row r="649" spans="2:41" s="3" customFormat="1" ht="9.9499999999999993" customHeight="1" x14ac:dyDescent="0.2">
      <c r="B649" s="113" t="s">
        <v>89</v>
      </c>
      <c r="D649" s="40"/>
      <c r="E649" s="75" t="s">
        <v>544</v>
      </c>
      <c r="F649" s="75"/>
      <c r="G649" s="30" t="s">
        <v>542</v>
      </c>
      <c r="H649" s="30"/>
      <c r="I649" s="30"/>
      <c r="J649" s="30"/>
      <c r="K649" s="30"/>
      <c r="L649" s="30"/>
      <c r="M649" s="30" t="s">
        <v>208</v>
      </c>
      <c r="N649" s="30"/>
      <c r="P649" s="75" t="s">
        <v>545</v>
      </c>
      <c r="Q649" s="90"/>
      <c r="R649" s="29" t="s">
        <v>181</v>
      </c>
      <c r="S649" s="39">
        <f>IF(Suggested="Yes",AA649,AG649)</f>
        <v>84.3</v>
      </c>
      <c r="T649" s="37" t="s">
        <v>140</v>
      </c>
      <c r="U649" s="5" t="str">
        <f>+Instructions!$B$3</f>
        <v>A</v>
      </c>
      <c r="V649" s="52"/>
      <c r="W649" s="56">
        <f>+Instructions!$C$22</f>
        <v>0</v>
      </c>
      <c r="X649" s="17">
        <f>ROUND($AA649*(1-W649)+0.004999,2)</f>
        <v>84.3</v>
      </c>
      <c r="Y649" s="52"/>
      <c r="Z649" s="6" t="s">
        <v>1307</v>
      </c>
      <c r="AA649" s="39">
        <v>84.3</v>
      </c>
      <c r="AB649" s="60">
        <f>+W649</f>
        <v>0</v>
      </c>
      <c r="AC649" s="17">
        <f>+X649</f>
        <v>84.3</v>
      </c>
      <c r="AD649" s="12">
        <f>(AG649-AC649)/AG649</f>
        <v>0</v>
      </c>
      <c r="AE649" s="122"/>
      <c r="AF649" s="130">
        <v>3</v>
      </c>
      <c r="AG649" s="53">
        <f>SUM(AJ649:AL649)+AE649</f>
        <v>84.3</v>
      </c>
      <c r="AH649" s="52"/>
      <c r="AJ649" s="17">
        <f>ROUND(AC649/(1-VLOOKUP(AF649,Group,2,FALSE)),2)</f>
        <v>84.3</v>
      </c>
      <c r="AK649" s="17">
        <f>IF(VLOOKUP(AF649,Group,5,FALSE)="YES",VLOOKUP(ROUND(ROUND(AJ649,1)-AJ649,2),Round,2,FALSE)+VLOOKUP(AF649,Group,6,FALSE),0)</f>
        <v>0</v>
      </c>
      <c r="AL649" s="17">
        <f>IF(VLOOKUP(AF649,Group,7,FALSE)="",0,ROUND(AJ649-0.04999,1)-AJ649+AM649)</f>
        <v>0</v>
      </c>
      <c r="AM649" s="17" t="str">
        <f>IF(VLOOKUP(AF649,Group,7,FALSE)="","",VLOOKUP(AF649,Group,7,FALSE))</f>
        <v/>
      </c>
      <c r="AO649" s="31" t="s">
        <v>153</v>
      </c>
    </row>
    <row r="650" spans="2:41" s="3" customFormat="1" ht="9.9499999999999993" customHeight="1" x14ac:dyDescent="0.2">
      <c r="B650" s="113" t="s">
        <v>89</v>
      </c>
      <c r="D650" s="40"/>
      <c r="E650" s="75" t="s">
        <v>544</v>
      </c>
      <c r="F650" s="75"/>
      <c r="G650" s="30" t="s">
        <v>543</v>
      </c>
      <c r="H650" s="30"/>
      <c r="I650" s="30"/>
      <c r="J650" s="30"/>
      <c r="K650" s="30"/>
      <c r="L650" s="30"/>
      <c r="M650" s="30" t="s">
        <v>208</v>
      </c>
      <c r="N650" s="30"/>
      <c r="P650" s="75" t="s">
        <v>545</v>
      </c>
      <c r="Q650" s="90"/>
      <c r="R650" s="29" t="s">
        <v>145</v>
      </c>
      <c r="S650" s="39">
        <f>IF(Suggested="Yes",AA650,AG650)</f>
        <v>110.9</v>
      </c>
      <c r="T650" s="37" t="s">
        <v>140</v>
      </c>
      <c r="U650" s="5" t="str">
        <f>+Instructions!$B$3</f>
        <v>A</v>
      </c>
      <c r="V650" s="52"/>
      <c r="W650" s="56">
        <f>+Instructions!$C$22</f>
        <v>0</v>
      </c>
      <c r="X650" s="17">
        <f>ROUND($AA650*(1-W650)+0.004999,2)</f>
        <v>110.9</v>
      </c>
      <c r="Y650" s="52"/>
      <c r="Z650" s="6" t="s">
        <v>1307</v>
      </c>
      <c r="AA650" s="39">
        <v>110.9</v>
      </c>
      <c r="AB650" s="60">
        <f>+W650</f>
        <v>0</v>
      </c>
      <c r="AC650" s="17">
        <f>+X650</f>
        <v>110.9</v>
      </c>
      <c r="AD650" s="12">
        <f>(AG650-AC650)/AG650</f>
        <v>0</v>
      </c>
      <c r="AE650" s="122"/>
      <c r="AF650" s="130">
        <v>3</v>
      </c>
      <c r="AG650" s="53">
        <f>SUM(AJ650:AL650)+AE650</f>
        <v>110.9</v>
      </c>
      <c r="AH650" s="52"/>
      <c r="AJ650" s="17">
        <f>ROUND(AC650/(1-VLOOKUP(AF650,Group,2,FALSE)),2)</f>
        <v>110.9</v>
      </c>
      <c r="AK650" s="17">
        <f>IF(VLOOKUP(AF650,Group,5,FALSE)="YES",VLOOKUP(ROUND(ROUND(AJ650,1)-AJ650,2),Round,2,FALSE)+VLOOKUP(AF650,Group,6,FALSE),0)</f>
        <v>0</v>
      </c>
      <c r="AL650" s="17">
        <f>IF(VLOOKUP(AF650,Group,7,FALSE)="",0,ROUND(AJ650-0.04999,1)-AJ650+AM650)</f>
        <v>0</v>
      </c>
      <c r="AM650" s="17" t="str">
        <f>IF(VLOOKUP(AF650,Group,7,FALSE)="","",VLOOKUP(AF650,Group,7,FALSE))</f>
        <v/>
      </c>
      <c r="AO650" s="31" t="s">
        <v>153</v>
      </c>
    </row>
    <row r="651" spans="2:41" s="3" customFormat="1" ht="1.5" customHeight="1" x14ac:dyDescent="0.2">
      <c r="C651" s="35"/>
      <c r="D651" s="40"/>
      <c r="J651" s="142"/>
      <c r="K651" s="142"/>
      <c r="M651" s="142"/>
      <c r="N651" s="142"/>
      <c r="O651" s="30"/>
      <c r="P651" s="30"/>
      <c r="Q651" s="30"/>
      <c r="R651" s="30"/>
      <c r="S651" s="30"/>
      <c r="T651" s="30"/>
      <c r="U651" s="5"/>
      <c r="V651" s="52"/>
      <c r="W651" s="70"/>
      <c r="X651" s="70"/>
      <c r="Y651" s="52"/>
      <c r="Z651" s="39"/>
      <c r="AA651" s="39"/>
      <c r="AB651" s="55"/>
      <c r="AC651" s="17"/>
      <c r="AD651" s="15"/>
      <c r="AE651" s="65"/>
      <c r="AF651" s="125"/>
      <c r="AG651" s="17"/>
      <c r="AH651" s="52"/>
      <c r="AJ651" s="17"/>
      <c r="AK651" s="17"/>
      <c r="AL651" s="17"/>
      <c r="AM651" s="17"/>
      <c r="AO651" s="31"/>
    </row>
    <row r="652" spans="2:41" s="3" customFormat="1" ht="9.9499999999999993" customHeight="1" x14ac:dyDescent="0.2">
      <c r="B652" s="113" t="s">
        <v>89</v>
      </c>
      <c r="D652" s="40"/>
      <c r="E652" s="75" t="s">
        <v>473</v>
      </c>
      <c r="F652" s="75"/>
      <c r="G652" s="30" t="s">
        <v>425</v>
      </c>
      <c r="H652" s="30"/>
      <c r="I652" s="30"/>
      <c r="J652" s="30"/>
      <c r="K652" s="30"/>
      <c r="L652" s="30"/>
      <c r="M652" s="30" t="s">
        <v>208</v>
      </c>
      <c r="N652" s="30"/>
      <c r="P652" s="75" t="s">
        <v>19</v>
      </c>
      <c r="Q652" s="90"/>
      <c r="R652" s="29" t="s">
        <v>933</v>
      </c>
      <c r="S652" s="39">
        <f>IF(Suggested="Yes",AA652,AG652)</f>
        <v>108.9</v>
      </c>
      <c r="T652" s="37" t="s">
        <v>140</v>
      </c>
      <c r="U652" s="5" t="str">
        <f>+Instructions!$B$3</f>
        <v>A</v>
      </c>
      <c r="V652" s="52"/>
      <c r="W652" s="56">
        <f>+Instructions!$C$22</f>
        <v>0</v>
      </c>
      <c r="X652" s="17">
        <f>ROUND($AA652*(1-W652)+0.004999,2)</f>
        <v>108.9</v>
      </c>
      <c r="Y652" s="52"/>
      <c r="Z652" s="6" t="s">
        <v>1307</v>
      </c>
      <c r="AA652" s="39">
        <v>108.9</v>
      </c>
      <c r="AB652" s="60">
        <f>+W652</f>
        <v>0</v>
      </c>
      <c r="AC652" s="17">
        <f>+X652</f>
        <v>108.9</v>
      </c>
      <c r="AD652" s="12">
        <f>(AG652-AC652)/AG652</f>
        <v>0</v>
      </c>
      <c r="AE652" s="122"/>
      <c r="AF652" s="130">
        <v>3</v>
      </c>
      <c r="AG652" s="53">
        <f>SUM(AJ652:AL652)+AE652</f>
        <v>108.9</v>
      </c>
      <c r="AH652" s="52"/>
      <c r="AJ652" s="17">
        <f>ROUND(AC652/(1-VLOOKUP(AF652,Group,2,FALSE)),2)</f>
        <v>108.9</v>
      </c>
      <c r="AK652" s="17">
        <f>IF(VLOOKUP(AF652,Group,5,FALSE)="YES",VLOOKUP(ROUND(ROUND(AJ652,1)-AJ652,2),Round,2,FALSE)+VLOOKUP(AF652,Group,6,FALSE),0)</f>
        <v>0</v>
      </c>
      <c r="AL652" s="17">
        <f>IF(VLOOKUP(AF652,Group,7,FALSE)="",0,ROUND(AJ652-0.04999,1)-AJ652+AM652)</f>
        <v>0</v>
      </c>
      <c r="AM652" s="17" t="str">
        <f>IF(VLOOKUP(AF652,Group,7,FALSE)="","",VLOOKUP(AF652,Group,7,FALSE))</f>
        <v/>
      </c>
      <c r="AO652" s="31" t="s">
        <v>153</v>
      </c>
    </row>
    <row r="653" spans="2:41" s="3" customFormat="1" ht="9.9499999999999993" customHeight="1" x14ac:dyDescent="0.2">
      <c r="B653" s="113" t="s">
        <v>89</v>
      </c>
      <c r="D653" s="40"/>
      <c r="E653" s="75" t="s">
        <v>473</v>
      </c>
      <c r="F653" s="75"/>
      <c r="G653" s="30" t="s">
        <v>474</v>
      </c>
      <c r="H653" s="30"/>
      <c r="I653" s="30"/>
      <c r="J653" s="30"/>
      <c r="K653" s="30"/>
      <c r="L653" s="30"/>
      <c r="M653" s="30" t="s">
        <v>208</v>
      </c>
      <c r="N653" s="30"/>
      <c r="P653" s="75" t="s">
        <v>19</v>
      </c>
      <c r="Q653" s="90"/>
      <c r="R653" s="29" t="s">
        <v>933</v>
      </c>
      <c r="S653" s="39">
        <f>IF(Suggested="Yes",AA653,AG653)</f>
        <v>108.9</v>
      </c>
      <c r="T653" s="37" t="s">
        <v>140</v>
      </c>
      <c r="U653" s="5" t="str">
        <f>+Instructions!$B$3</f>
        <v>A</v>
      </c>
      <c r="V653" s="52"/>
      <c r="W653" s="56">
        <f>+Instructions!$C$22</f>
        <v>0</v>
      </c>
      <c r="X653" s="17">
        <f>ROUND($AA653*(1-W653)+0.004999,2)</f>
        <v>108.9</v>
      </c>
      <c r="Y653" s="52"/>
      <c r="Z653" s="6" t="s">
        <v>1307</v>
      </c>
      <c r="AA653" s="39">
        <v>108.9</v>
      </c>
      <c r="AB653" s="60">
        <f>+W653</f>
        <v>0</v>
      </c>
      <c r="AC653" s="17">
        <f>+X653</f>
        <v>108.9</v>
      </c>
      <c r="AD653" s="12">
        <f>(AG653-AC653)/AG653</f>
        <v>0</v>
      </c>
      <c r="AE653" s="122"/>
      <c r="AF653" s="130">
        <v>3</v>
      </c>
      <c r="AG653" s="53">
        <f>SUM(AJ653:AL653)+AE653</f>
        <v>108.9</v>
      </c>
      <c r="AH653" s="52"/>
      <c r="AJ653" s="17">
        <f>ROUND(AC653/(1-VLOOKUP(AF653,Group,2,FALSE)),2)</f>
        <v>108.9</v>
      </c>
      <c r="AK653" s="17">
        <f>IF(VLOOKUP(AF653,Group,5,FALSE)="YES",VLOOKUP(ROUND(ROUND(AJ653,1)-AJ653,2),Round,2,FALSE)+VLOOKUP(AF653,Group,6,FALSE),0)</f>
        <v>0</v>
      </c>
      <c r="AL653" s="17">
        <f>IF(VLOOKUP(AF653,Group,7,FALSE)="",0,ROUND(AJ653-0.04999,1)-AJ653+AM653)</f>
        <v>0</v>
      </c>
      <c r="AM653" s="17" t="str">
        <f>IF(VLOOKUP(AF653,Group,7,FALSE)="","",VLOOKUP(AF653,Group,7,FALSE))</f>
        <v/>
      </c>
      <c r="AO653" s="31" t="s">
        <v>153</v>
      </c>
    </row>
    <row r="654" spans="2:41" s="3" customFormat="1" ht="1.5" customHeight="1" x14ac:dyDescent="0.2">
      <c r="P654" s="75"/>
      <c r="Q654" s="90"/>
      <c r="R654" s="6"/>
      <c r="S654" s="39"/>
      <c r="T654" s="6"/>
      <c r="U654" s="5"/>
      <c r="V654" s="52"/>
      <c r="W654" s="56"/>
      <c r="X654" s="15"/>
      <c r="Y654" s="52"/>
      <c r="Z654" s="39"/>
      <c r="AA654" s="39"/>
      <c r="AB654" s="55"/>
      <c r="AC654" s="17"/>
      <c r="AD654" s="15"/>
      <c r="AE654" s="65"/>
      <c r="AF654" s="125"/>
      <c r="AG654" s="39"/>
      <c r="AH654" s="52"/>
      <c r="AJ654" s="17"/>
      <c r="AK654" s="17"/>
      <c r="AL654" s="17"/>
      <c r="AM654" s="17"/>
      <c r="AO654" s="31" t="s">
        <v>153</v>
      </c>
    </row>
    <row r="655" spans="2:41" s="3" customFormat="1" ht="9.9499999999999993" customHeight="1" x14ac:dyDescent="0.2">
      <c r="B655" s="113" t="s">
        <v>89</v>
      </c>
      <c r="D655" s="40"/>
      <c r="E655" s="75" t="s">
        <v>355</v>
      </c>
      <c r="F655" s="75"/>
      <c r="G655" s="30" t="s">
        <v>38</v>
      </c>
      <c r="H655" s="30"/>
      <c r="I655" s="30"/>
      <c r="J655" s="30"/>
      <c r="K655" s="30"/>
      <c r="L655" s="30"/>
      <c r="M655" s="30" t="s">
        <v>208</v>
      </c>
      <c r="N655" s="30"/>
      <c r="P655" s="75" t="s">
        <v>127</v>
      </c>
      <c r="Q655" s="90"/>
      <c r="R655" s="29" t="s">
        <v>145</v>
      </c>
      <c r="S655" s="39">
        <f>IF(Suggested="Yes",AA655,AG655)</f>
        <v>109.35</v>
      </c>
      <c r="T655" s="37" t="s">
        <v>140</v>
      </c>
      <c r="U655" s="5" t="str">
        <f>+Instructions!$B$3</f>
        <v>A</v>
      </c>
      <c r="V655" s="52"/>
      <c r="W655" s="56">
        <f>+Instructions!$C$22</f>
        <v>0</v>
      </c>
      <c r="X655" s="17">
        <f>ROUND($AA655*(1-W655)+0.004999,2)</f>
        <v>109.35</v>
      </c>
      <c r="Y655" s="52"/>
      <c r="Z655" s="6" t="s">
        <v>1307</v>
      </c>
      <c r="AA655" s="39">
        <v>109.35</v>
      </c>
      <c r="AB655" s="60">
        <f>+W655</f>
        <v>0</v>
      </c>
      <c r="AC655" s="17">
        <f>+X655</f>
        <v>109.35</v>
      </c>
      <c r="AD655" s="12">
        <f>(AG655-AC655)/AG655</f>
        <v>0</v>
      </c>
      <c r="AE655" s="122"/>
      <c r="AF655" s="130">
        <v>3</v>
      </c>
      <c r="AG655" s="53">
        <f>SUM(AJ655:AL655)+AE655</f>
        <v>109.35</v>
      </c>
      <c r="AH655" s="52"/>
      <c r="AJ655" s="17">
        <f>ROUND(AC655/(1-VLOOKUP(AF655,Group,2,FALSE)),2)</f>
        <v>109.35</v>
      </c>
      <c r="AK655" s="17">
        <f>IF(VLOOKUP(AF655,Group,5,FALSE)="YES",VLOOKUP(ROUND(ROUND(AJ655,1)-AJ655,2),Round,2,FALSE)+VLOOKUP(AF655,Group,6,FALSE),0)</f>
        <v>0</v>
      </c>
      <c r="AL655" s="17">
        <f>IF(VLOOKUP(AF655,Group,7,FALSE)="",0,ROUND(AJ655-0.04999,1)-AJ655+AM655)</f>
        <v>0</v>
      </c>
      <c r="AM655" s="17" t="str">
        <f>IF(VLOOKUP(AF655,Group,7,FALSE)="","",VLOOKUP(AF655,Group,7,FALSE))</f>
        <v/>
      </c>
      <c r="AO655" s="31" t="s">
        <v>153</v>
      </c>
    </row>
    <row r="656" spans="2:41" s="3" customFormat="1" ht="9.9499999999999993" customHeight="1" x14ac:dyDescent="0.2">
      <c r="B656" s="113" t="s">
        <v>89</v>
      </c>
      <c r="D656" s="40"/>
      <c r="E656" s="75" t="s">
        <v>355</v>
      </c>
      <c r="F656" s="75"/>
      <c r="G656" s="30" t="s">
        <v>39</v>
      </c>
      <c r="H656" s="30"/>
      <c r="I656" s="30"/>
      <c r="J656" s="30"/>
      <c r="K656" s="30"/>
      <c r="L656" s="30"/>
      <c r="M656" s="30" t="s">
        <v>208</v>
      </c>
      <c r="N656" s="30"/>
      <c r="P656" s="75" t="s">
        <v>127</v>
      </c>
      <c r="Q656" s="90"/>
      <c r="R656" s="29" t="s">
        <v>145</v>
      </c>
      <c r="S656" s="39">
        <f>IF(Suggested="Yes",AA656,AG656)</f>
        <v>109.35</v>
      </c>
      <c r="T656" s="37" t="s">
        <v>140</v>
      </c>
      <c r="U656" s="5" t="str">
        <f>+Instructions!$B$3</f>
        <v>A</v>
      </c>
      <c r="V656" s="52"/>
      <c r="W656" s="56">
        <f>+Instructions!$C$22</f>
        <v>0</v>
      </c>
      <c r="X656" s="17">
        <f>ROUND($AA656*(1-W656)+0.004999,2)</f>
        <v>109.35</v>
      </c>
      <c r="Y656" s="52"/>
      <c r="Z656" s="6" t="s">
        <v>1307</v>
      </c>
      <c r="AA656" s="39">
        <v>109.35</v>
      </c>
      <c r="AB656" s="60">
        <f>+W656</f>
        <v>0</v>
      </c>
      <c r="AC656" s="17">
        <f>+X656</f>
        <v>109.35</v>
      </c>
      <c r="AD656" s="12">
        <f>(AG656-AC656)/AG656</f>
        <v>0</v>
      </c>
      <c r="AE656" s="122"/>
      <c r="AF656" s="130">
        <v>3</v>
      </c>
      <c r="AG656" s="53">
        <f>SUM(AJ656:AL656)+AE656</f>
        <v>109.35</v>
      </c>
      <c r="AH656" s="52"/>
      <c r="AJ656" s="17">
        <f>ROUND(AC656/(1-VLOOKUP(AF656,Group,2,FALSE)),2)</f>
        <v>109.35</v>
      </c>
      <c r="AK656" s="17">
        <f>IF(VLOOKUP(AF656,Group,5,FALSE)="YES",VLOOKUP(ROUND(ROUND(AJ656,1)-AJ656,2),Round,2,FALSE)+VLOOKUP(AF656,Group,6,FALSE),0)</f>
        <v>0</v>
      </c>
      <c r="AL656" s="17">
        <f>IF(VLOOKUP(AF656,Group,7,FALSE)="",0,ROUND(AJ656-0.04999,1)-AJ656+AM656)</f>
        <v>0</v>
      </c>
      <c r="AM656" s="17" t="str">
        <f>IF(VLOOKUP(AF656,Group,7,FALSE)="","",VLOOKUP(AF656,Group,7,FALSE))</f>
        <v/>
      </c>
      <c r="AO656" s="31" t="s">
        <v>153</v>
      </c>
    </row>
    <row r="657" spans="2:41" s="3" customFormat="1" ht="1.5" customHeight="1" x14ac:dyDescent="0.2">
      <c r="P657" s="75"/>
      <c r="Q657" s="90"/>
      <c r="R657" s="6"/>
      <c r="S657" s="39"/>
      <c r="T657" s="6"/>
      <c r="U657" s="5"/>
      <c r="V657" s="52"/>
      <c r="W657" s="56"/>
      <c r="X657" s="15"/>
      <c r="Y657" s="52"/>
      <c r="Z657" s="39"/>
      <c r="AA657" s="39"/>
      <c r="AB657" s="55"/>
      <c r="AC657" s="17"/>
      <c r="AD657" s="15"/>
      <c r="AE657" s="65"/>
      <c r="AF657" s="125"/>
      <c r="AG657" s="39"/>
      <c r="AH657" s="52"/>
      <c r="AJ657" s="17"/>
      <c r="AK657" s="17"/>
      <c r="AL657" s="17"/>
      <c r="AM657" s="17"/>
      <c r="AO657" s="31" t="s">
        <v>153</v>
      </c>
    </row>
    <row r="658" spans="2:41" s="3" customFormat="1" ht="9.9499999999999993" customHeight="1" x14ac:dyDescent="0.2">
      <c r="B658" s="113" t="s">
        <v>89</v>
      </c>
      <c r="D658" s="40"/>
      <c r="E658" s="75" t="s">
        <v>359</v>
      </c>
      <c r="F658" s="75"/>
      <c r="G658" s="30" t="s">
        <v>357</v>
      </c>
      <c r="H658" s="30"/>
      <c r="I658" s="30"/>
      <c r="J658" s="30"/>
      <c r="K658" s="30"/>
      <c r="L658" s="30"/>
      <c r="M658" s="30" t="s">
        <v>14</v>
      </c>
      <c r="N658" s="30"/>
      <c r="P658" s="75" t="s">
        <v>360</v>
      </c>
      <c r="Q658" s="90"/>
      <c r="R658" s="29" t="s">
        <v>145</v>
      </c>
      <c r="S658" s="39">
        <f>IF(Suggested="Yes",AA658,AG658)</f>
        <v>110.6</v>
      </c>
      <c r="T658" s="37" t="s">
        <v>140</v>
      </c>
      <c r="U658" s="5" t="str">
        <f>+Instructions!$B$3</f>
        <v>A</v>
      </c>
      <c r="V658" s="52"/>
      <c r="W658" s="56">
        <f>+Instructions!$C$22</f>
        <v>0</v>
      </c>
      <c r="X658" s="17">
        <f>ROUND($AA658*(1-W658)+0.004999,2)</f>
        <v>110.6</v>
      </c>
      <c r="Y658" s="52"/>
      <c r="Z658" s="6" t="s">
        <v>1307</v>
      </c>
      <c r="AA658" s="39">
        <v>110.6</v>
      </c>
      <c r="AB658" s="60">
        <f>+W658</f>
        <v>0</v>
      </c>
      <c r="AC658" s="17">
        <f>+X658</f>
        <v>110.6</v>
      </c>
      <c r="AD658" s="12">
        <f>(AG658-AC658)/AG658</f>
        <v>0</v>
      </c>
      <c r="AE658" s="122"/>
      <c r="AF658" s="130">
        <v>3</v>
      </c>
      <c r="AG658" s="53">
        <f>SUM(AJ658:AL658)+AE658</f>
        <v>110.6</v>
      </c>
      <c r="AH658" s="52"/>
      <c r="AJ658" s="17">
        <f>ROUND(AC658/(1-VLOOKUP(AF658,Group,2,FALSE)),2)</f>
        <v>110.6</v>
      </c>
      <c r="AK658" s="17">
        <f>IF(VLOOKUP(AF658,Group,5,FALSE)="YES",VLOOKUP(ROUND(ROUND(AJ658,1)-AJ658,2),Round,2,FALSE)+VLOOKUP(AF658,Group,6,FALSE),0)</f>
        <v>0</v>
      </c>
      <c r="AL658" s="17">
        <f>IF(VLOOKUP(AF658,Group,7,FALSE)="",0,ROUND(AJ658-0.04999,1)-AJ658+AM658)</f>
        <v>0</v>
      </c>
      <c r="AM658" s="17" t="str">
        <f>IF(VLOOKUP(AF658,Group,7,FALSE)="","",VLOOKUP(AF658,Group,7,FALSE))</f>
        <v/>
      </c>
      <c r="AO658" s="31" t="s">
        <v>153</v>
      </c>
    </row>
    <row r="659" spans="2:41" s="3" customFormat="1" ht="9.9499999999999993" customHeight="1" x14ac:dyDescent="0.2">
      <c r="B659" s="113" t="s">
        <v>89</v>
      </c>
      <c r="D659" s="40"/>
      <c r="E659" s="75" t="s">
        <v>359</v>
      </c>
      <c r="F659" s="75"/>
      <c r="G659" s="30" t="s">
        <v>358</v>
      </c>
      <c r="H659" s="30"/>
      <c r="I659" s="30"/>
      <c r="J659" s="30"/>
      <c r="K659" s="30"/>
      <c r="L659" s="30"/>
      <c r="M659" s="30" t="s">
        <v>14</v>
      </c>
      <c r="N659" s="30"/>
      <c r="P659" s="75" t="s">
        <v>360</v>
      </c>
      <c r="Q659" s="90"/>
      <c r="R659" s="29" t="s">
        <v>145</v>
      </c>
      <c r="S659" s="39">
        <f>IF(Suggested="Yes",AA659,AG659)</f>
        <v>110.6</v>
      </c>
      <c r="T659" s="37" t="s">
        <v>140</v>
      </c>
      <c r="U659" s="5" t="str">
        <f>+Instructions!$B$3</f>
        <v>A</v>
      </c>
      <c r="V659" s="52"/>
      <c r="W659" s="56">
        <f>+Instructions!$C$22</f>
        <v>0</v>
      </c>
      <c r="X659" s="17">
        <f>ROUND($AA659*(1-W659)+0.004999,2)</f>
        <v>110.6</v>
      </c>
      <c r="Y659" s="52"/>
      <c r="Z659" s="6" t="s">
        <v>1307</v>
      </c>
      <c r="AA659" s="39">
        <v>110.6</v>
      </c>
      <c r="AB659" s="60">
        <f>+W659</f>
        <v>0</v>
      </c>
      <c r="AC659" s="17">
        <f>+X659</f>
        <v>110.6</v>
      </c>
      <c r="AD659" s="12">
        <f>(AG659-AC659)/AG659</f>
        <v>0</v>
      </c>
      <c r="AE659" s="122"/>
      <c r="AF659" s="130">
        <v>3</v>
      </c>
      <c r="AG659" s="53">
        <f>SUM(AJ659:AL659)+AE659</f>
        <v>110.6</v>
      </c>
      <c r="AH659" s="52"/>
      <c r="AJ659" s="17">
        <f>ROUND(AC659/(1-VLOOKUP(AF659,Group,2,FALSE)),2)</f>
        <v>110.6</v>
      </c>
      <c r="AK659" s="17">
        <f>IF(VLOOKUP(AF659,Group,5,FALSE)="YES",VLOOKUP(ROUND(ROUND(AJ659,1)-AJ659,2),Round,2,FALSE)+VLOOKUP(AF659,Group,6,FALSE),0)</f>
        <v>0</v>
      </c>
      <c r="AL659" s="17">
        <f>IF(VLOOKUP(AF659,Group,7,FALSE)="",0,ROUND(AJ659-0.04999,1)-AJ659+AM659)</f>
        <v>0</v>
      </c>
      <c r="AM659" s="17" t="str">
        <f>IF(VLOOKUP(AF659,Group,7,FALSE)="","",VLOOKUP(AF659,Group,7,FALSE))</f>
        <v/>
      </c>
      <c r="AO659" s="31" t="s">
        <v>153</v>
      </c>
    </row>
    <row r="660" spans="2:41" s="3" customFormat="1" ht="1.5" customHeight="1" x14ac:dyDescent="0.2">
      <c r="P660" s="75"/>
      <c r="Q660" s="90"/>
      <c r="R660" s="6"/>
      <c r="S660" s="39"/>
      <c r="T660" s="6"/>
      <c r="U660" s="5"/>
      <c r="V660" s="52"/>
      <c r="W660" s="56"/>
      <c r="X660" s="15"/>
      <c r="Y660" s="52"/>
      <c r="Z660" s="39"/>
      <c r="AA660" s="39"/>
      <c r="AB660" s="55"/>
      <c r="AC660" s="17"/>
      <c r="AD660" s="15"/>
      <c r="AE660" s="65"/>
      <c r="AF660" s="125"/>
      <c r="AG660" s="39"/>
      <c r="AH660" s="52"/>
      <c r="AJ660" s="17"/>
      <c r="AK660" s="17"/>
      <c r="AL660" s="17"/>
      <c r="AM660" s="17"/>
      <c r="AO660" s="31" t="s">
        <v>153</v>
      </c>
    </row>
    <row r="661" spans="2:41" s="3" customFormat="1" ht="9.9499999999999993" customHeight="1" x14ac:dyDescent="0.2">
      <c r="B661" s="113" t="s">
        <v>89</v>
      </c>
      <c r="D661" s="40"/>
      <c r="E661" s="75" t="s">
        <v>835</v>
      </c>
      <c r="F661" s="75"/>
      <c r="G661" s="30" t="s">
        <v>222</v>
      </c>
      <c r="H661" s="30"/>
      <c r="I661" s="30"/>
      <c r="J661" s="30"/>
      <c r="K661" s="30"/>
      <c r="L661" s="30"/>
      <c r="M661" s="30" t="s">
        <v>208</v>
      </c>
      <c r="N661" s="30"/>
      <c r="P661" s="75" t="s">
        <v>48</v>
      </c>
      <c r="Q661" s="90"/>
      <c r="R661" s="29" t="s">
        <v>181</v>
      </c>
      <c r="S661" s="39">
        <f>IF(Suggested="Yes",AA661,AG661)</f>
        <v>92.25</v>
      </c>
      <c r="T661" s="37" t="s">
        <v>140</v>
      </c>
      <c r="U661" s="5" t="str">
        <f>+Instructions!$B$3</f>
        <v>A</v>
      </c>
      <c r="V661" s="52"/>
      <c r="W661" s="56">
        <f>+Instructions!$C$22</f>
        <v>0</v>
      </c>
      <c r="X661" s="17">
        <f>ROUND($AA661*(1-W661)+0.004999,2)</f>
        <v>92.25</v>
      </c>
      <c r="Y661" s="52"/>
      <c r="Z661" s="6" t="s">
        <v>1307</v>
      </c>
      <c r="AA661" s="39">
        <v>92.25</v>
      </c>
      <c r="AB661" s="60">
        <f>+W661</f>
        <v>0</v>
      </c>
      <c r="AC661" s="17">
        <f>+X661</f>
        <v>92.25</v>
      </c>
      <c r="AD661" s="12">
        <f>(AG661-AC661)/AG661</f>
        <v>0</v>
      </c>
      <c r="AE661" s="122"/>
      <c r="AF661" s="130">
        <v>3</v>
      </c>
      <c r="AG661" s="53">
        <f>SUM(AJ661:AL661)+AE661</f>
        <v>92.25</v>
      </c>
      <c r="AH661" s="52"/>
      <c r="AJ661" s="17">
        <f>ROUND(AC661/(1-VLOOKUP(AF661,Group,2,FALSE)),2)</f>
        <v>92.25</v>
      </c>
      <c r="AK661" s="17">
        <f>IF(VLOOKUP(AF661,Group,5,FALSE)="YES",VLOOKUP(ROUND(ROUND(AJ661,1)-AJ661,2),Round,2,FALSE)+VLOOKUP(AF661,Group,6,FALSE),0)</f>
        <v>0</v>
      </c>
      <c r="AL661" s="17">
        <f>IF(VLOOKUP(AF661,Group,7,FALSE)="",0,ROUND(AJ661-0.04999,1)-AJ661+AM661)</f>
        <v>0</v>
      </c>
      <c r="AM661" s="17" t="str">
        <f>IF(VLOOKUP(AF661,Group,7,FALSE)="","",VLOOKUP(AF661,Group,7,FALSE))</f>
        <v/>
      </c>
      <c r="AO661" s="31" t="s">
        <v>153</v>
      </c>
    </row>
    <row r="662" spans="2:41" s="3" customFormat="1" ht="9.9499999999999993" customHeight="1" x14ac:dyDescent="0.2">
      <c r="B662" s="113" t="s">
        <v>89</v>
      </c>
      <c r="D662" s="40"/>
      <c r="E662" s="75" t="s">
        <v>835</v>
      </c>
      <c r="F662" s="75"/>
      <c r="G662" s="30" t="s">
        <v>223</v>
      </c>
      <c r="H662" s="30"/>
      <c r="I662" s="30"/>
      <c r="J662" s="30"/>
      <c r="K662" s="30"/>
      <c r="L662" s="30"/>
      <c r="M662" s="30" t="s">
        <v>208</v>
      </c>
      <c r="N662" s="30"/>
      <c r="P662" s="75" t="s">
        <v>48</v>
      </c>
      <c r="Q662" s="90"/>
      <c r="R662" s="29" t="s">
        <v>145</v>
      </c>
      <c r="S662" s="39">
        <f>IF(Suggested="Yes",AA662,AG662)</f>
        <v>118.8</v>
      </c>
      <c r="T662" s="37" t="s">
        <v>140</v>
      </c>
      <c r="U662" s="5" t="str">
        <f>+Instructions!$B$3</f>
        <v>A</v>
      </c>
      <c r="V662" s="52"/>
      <c r="W662" s="56">
        <f>+Instructions!$C$22</f>
        <v>0</v>
      </c>
      <c r="X662" s="17">
        <f>ROUND($AA662*(1-W662)+0.004999,2)</f>
        <v>118.8</v>
      </c>
      <c r="Y662" s="52"/>
      <c r="Z662" s="6" t="s">
        <v>1307</v>
      </c>
      <c r="AA662" s="39">
        <v>118.8</v>
      </c>
      <c r="AB662" s="60">
        <f>+W662</f>
        <v>0</v>
      </c>
      <c r="AC662" s="17">
        <f>+X662</f>
        <v>118.8</v>
      </c>
      <c r="AD662" s="12">
        <f>(AG662-AC662)/AG662</f>
        <v>0</v>
      </c>
      <c r="AE662" s="122"/>
      <c r="AF662" s="130">
        <v>3</v>
      </c>
      <c r="AG662" s="53">
        <f>SUM(AJ662:AL662)+AE662</f>
        <v>118.8</v>
      </c>
      <c r="AH662" s="52"/>
      <c r="AJ662" s="17">
        <f>ROUND(AC662/(1-VLOOKUP(AF662,Group,2,FALSE)),2)</f>
        <v>118.8</v>
      </c>
      <c r="AK662" s="17">
        <f>IF(VLOOKUP(AF662,Group,5,FALSE)="YES",VLOOKUP(ROUND(ROUND(AJ662,1)-AJ662,2),Round,2,FALSE)+VLOOKUP(AF662,Group,6,FALSE),0)</f>
        <v>0</v>
      </c>
      <c r="AL662" s="17">
        <f>IF(VLOOKUP(AF662,Group,7,FALSE)="",0,ROUND(AJ662-0.04999,1)-AJ662+AM662)</f>
        <v>0</v>
      </c>
      <c r="AM662" s="17" t="str">
        <f>IF(VLOOKUP(AF662,Group,7,FALSE)="","",VLOOKUP(AF662,Group,7,FALSE))</f>
        <v/>
      </c>
      <c r="AO662" s="31" t="s">
        <v>153</v>
      </c>
    </row>
    <row r="663" spans="2:41" s="3" customFormat="1" ht="1.5" customHeight="1" x14ac:dyDescent="0.2">
      <c r="P663" s="75"/>
      <c r="Q663" s="90"/>
      <c r="R663" s="6"/>
      <c r="S663" s="39"/>
      <c r="T663" s="6"/>
      <c r="U663" s="5"/>
      <c r="V663" s="52"/>
      <c r="W663" s="56"/>
      <c r="X663" s="15"/>
      <c r="Y663" s="52"/>
      <c r="Z663" s="39"/>
      <c r="AA663" s="39"/>
      <c r="AB663" s="55"/>
      <c r="AC663" s="17"/>
      <c r="AD663" s="15"/>
      <c r="AE663" s="65"/>
      <c r="AF663" s="125"/>
      <c r="AG663" s="39"/>
      <c r="AH663" s="52"/>
      <c r="AJ663" s="17"/>
      <c r="AK663" s="17"/>
      <c r="AL663" s="17"/>
      <c r="AM663" s="17"/>
      <c r="AO663" s="31" t="s">
        <v>153</v>
      </c>
    </row>
    <row r="664" spans="2:41" s="3" customFormat="1" ht="9.9499999999999993" customHeight="1" x14ac:dyDescent="0.2">
      <c r="B664" s="113" t="s">
        <v>89</v>
      </c>
      <c r="D664" s="40"/>
      <c r="E664" s="75" t="s">
        <v>836</v>
      </c>
      <c r="F664" s="75"/>
      <c r="G664" s="30" t="s">
        <v>361</v>
      </c>
      <c r="H664" s="30"/>
      <c r="I664" s="30"/>
      <c r="J664" s="30"/>
      <c r="K664" s="30"/>
      <c r="L664" s="30"/>
      <c r="M664" s="30" t="s">
        <v>305</v>
      </c>
      <c r="N664" s="30"/>
      <c r="P664" s="75" t="s">
        <v>363</v>
      </c>
      <c r="Q664" s="90"/>
      <c r="R664" s="29" t="s">
        <v>181</v>
      </c>
      <c r="S664" s="39">
        <f>IF(Suggested="Yes",AA664,AG664)</f>
        <v>93.35</v>
      </c>
      <c r="T664" s="37" t="s">
        <v>140</v>
      </c>
      <c r="U664" s="5" t="str">
        <f>+Instructions!$B$3</f>
        <v>A</v>
      </c>
      <c r="V664" s="52"/>
      <c r="W664" s="56">
        <f>+Instructions!$C$22</f>
        <v>0</v>
      </c>
      <c r="X664" s="17">
        <f>ROUND($AA664*(1-W664)+0.004999,2)</f>
        <v>93.35</v>
      </c>
      <c r="Y664" s="52"/>
      <c r="Z664" s="6" t="s">
        <v>1307</v>
      </c>
      <c r="AA664" s="39">
        <v>93.35</v>
      </c>
      <c r="AB664" s="60">
        <f>+W664</f>
        <v>0</v>
      </c>
      <c r="AC664" s="17">
        <f>+X664</f>
        <v>93.35</v>
      </c>
      <c r="AD664" s="12">
        <f>(AG664-AC664)/AG664</f>
        <v>0</v>
      </c>
      <c r="AE664" s="122"/>
      <c r="AF664" s="130">
        <v>3</v>
      </c>
      <c r="AG664" s="53">
        <f>SUM(AJ664:AL664)+AE664</f>
        <v>93.35</v>
      </c>
      <c r="AH664" s="52"/>
      <c r="AJ664" s="17">
        <f>ROUND(AC664/(1-VLOOKUP(AF664,Group,2,FALSE)),2)</f>
        <v>93.35</v>
      </c>
      <c r="AK664" s="17">
        <f>IF(VLOOKUP(AF664,Group,5,FALSE)="YES",VLOOKUP(ROUND(ROUND(AJ664,1)-AJ664,2),Round,2,FALSE)+VLOOKUP(AF664,Group,6,FALSE),0)</f>
        <v>0</v>
      </c>
      <c r="AL664" s="17">
        <f>IF(VLOOKUP(AF664,Group,7,FALSE)="",0,ROUND(AJ664-0.04999,1)-AJ664+AM664)</f>
        <v>0</v>
      </c>
      <c r="AM664" s="17" t="str">
        <f>IF(VLOOKUP(AF664,Group,7,FALSE)="","",VLOOKUP(AF664,Group,7,FALSE))</f>
        <v/>
      </c>
      <c r="AO664" s="31" t="s">
        <v>153</v>
      </c>
    </row>
    <row r="665" spans="2:41" s="3" customFormat="1" ht="9.9499999999999993" customHeight="1" x14ac:dyDescent="0.2">
      <c r="B665" s="113" t="s">
        <v>89</v>
      </c>
      <c r="D665" s="40"/>
      <c r="E665" s="75" t="s">
        <v>836</v>
      </c>
      <c r="F665" s="75"/>
      <c r="G665" s="30" t="s">
        <v>362</v>
      </c>
      <c r="H665" s="30"/>
      <c r="I665" s="30"/>
      <c r="J665" s="30"/>
      <c r="K665" s="30"/>
      <c r="L665" s="30" t="s">
        <v>31</v>
      </c>
      <c r="M665" s="30" t="s">
        <v>305</v>
      </c>
      <c r="N665" s="30"/>
      <c r="P665" s="75" t="s">
        <v>363</v>
      </c>
      <c r="Q665" s="90"/>
      <c r="R665" s="29" t="s">
        <v>145</v>
      </c>
      <c r="S665" s="39">
        <f>IF(Suggested="Yes",AA665,AG665)</f>
        <v>119.9</v>
      </c>
      <c r="T665" s="37" t="s">
        <v>140</v>
      </c>
      <c r="U665" s="5" t="str">
        <f>+Instructions!$B$3</f>
        <v>A</v>
      </c>
      <c r="V665" s="52"/>
      <c r="W665" s="56">
        <f>+Instructions!$C$22</f>
        <v>0</v>
      </c>
      <c r="X665" s="17">
        <f>ROUND($AA665*(1-W665)+0.004999,2)</f>
        <v>119.9</v>
      </c>
      <c r="Y665" s="52"/>
      <c r="Z665" s="6" t="s">
        <v>1307</v>
      </c>
      <c r="AA665" s="39">
        <v>119.9</v>
      </c>
      <c r="AB665" s="60">
        <f>+W665</f>
        <v>0</v>
      </c>
      <c r="AC665" s="17">
        <f>+X665</f>
        <v>119.9</v>
      </c>
      <c r="AD665" s="12">
        <f>(AG665-AC665)/AG665</f>
        <v>0</v>
      </c>
      <c r="AE665" s="122"/>
      <c r="AF665" s="130">
        <v>3</v>
      </c>
      <c r="AG665" s="53">
        <f>SUM(AJ665:AL665)+AE665</f>
        <v>119.9</v>
      </c>
      <c r="AH665" s="52"/>
      <c r="AJ665" s="17">
        <f>ROUND(AC665/(1-VLOOKUP(AF665,Group,2,FALSE)),2)</f>
        <v>119.9</v>
      </c>
      <c r="AK665" s="17">
        <f>IF(VLOOKUP(AF665,Group,5,FALSE)="YES",VLOOKUP(ROUND(ROUND(AJ665,1)-AJ665,2),Round,2,FALSE)+VLOOKUP(AF665,Group,6,FALSE),0)</f>
        <v>0</v>
      </c>
      <c r="AL665" s="17">
        <f>IF(VLOOKUP(AF665,Group,7,FALSE)="",0,ROUND(AJ665-0.04999,1)-AJ665+AM665)</f>
        <v>0</v>
      </c>
      <c r="AM665" s="17" t="str">
        <f>IF(VLOOKUP(AF665,Group,7,FALSE)="","",VLOOKUP(AF665,Group,7,FALSE))</f>
        <v/>
      </c>
      <c r="AO665" s="31" t="s">
        <v>153</v>
      </c>
    </row>
    <row r="666" spans="2:41" s="3" customFormat="1" ht="1.5" customHeight="1" x14ac:dyDescent="0.2">
      <c r="P666" s="75"/>
      <c r="Q666" s="90"/>
      <c r="R666" s="6"/>
      <c r="S666" s="39"/>
      <c r="T666" s="6"/>
      <c r="U666" s="5"/>
      <c r="V666" s="52"/>
      <c r="W666" s="56"/>
      <c r="X666" s="15"/>
      <c r="Y666" s="52"/>
      <c r="Z666" s="39"/>
      <c r="AA666" s="39"/>
      <c r="AB666" s="55"/>
      <c r="AC666" s="17"/>
      <c r="AD666" s="15"/>
      <c r="AE666" s="65"/>
      <c r="AF666" s="125"/>
      <c r="AG666" s="39"/>
      <c r="AH666" s="52"/>
      <c r="AJ666" s="17"/>
      <c r="AK666" s="17"/>
      <c r="AL666" s="17"/>
      <c r="AM666" s="17"/>
      <c r="AO666" s="31" t="s">
        <v>153</v>
      </c>
    </row>
    <row r="667" spans="2:41" s="3" customFormat="1" ht="9.9499999999999993" customHeight="1" x14ac:dyDescent="0.2">
      <c r="B667" s="113" t="s">
        <v>89</v>
      </c>
      <c r="D667" s="40"/>
      <c r="E667" s="75" t="s">
        <v>427</v>
      </c>
      <c r="F667" s="75"/>
      <c r="G667" s="30" t="s">
        <v>3</v>
      </c>
      <c r="H667" s="30"/>
      <c r="I667" s="30"/>
      <c r="J667" s="30"/>
      <c r="K667" s="30"/>
      <c r="L667" s="176" t="s">
        <v>540</v>
      </c>
      <c r="M667" s="30"/>
      <c r="N667" s="30"/>
      <c r="P667" s="75" t="s">
        <v>226</v>
      </c>
      <c r="Q667" s="90"/>
      <c r="R667" s="29" t="s">
        <v>232</v>
      </c>
      <c r="S667" s="39">
        <f>IF(Suggested="Yes",AA667,AG667)</f>
        <v>108.25</v>
      </c>
      <c r="T667" s="37" t="s">
        <v>140</v>
      </c>
      <c r="U667" s="5" t="str">
        <f>+Instructions!$B$3</f>
        <v>A</v>
      </c>
      <c r="V667" s="52"/>
      <c r="W667" s="56">
        <f>+Instructions!$C$22</f>
        <v>0</v>
      </c>
      <c r="X667" s="17">
        <f>ROUND($AA667*(1-W667)+0.004999,2)</f>
        <v>108.25</v>
      </c>
      <c r="Y667" s="52"/>
      <c r="Z667" s="6" t="s">
        <v>1307</v>
      </c>
      <c r="AA667" s="39">
        <v>108.25</v>
      </c>
      <c r="AB667" s="60">
        <f>+W667</f>
        <v>0</v>
      </c>
      <c r="AC667" s="17">
        <f>+X667</f>
        <v>108.25</v>
      </c>
      <c r="AD667" s="12">
        <f>(AG667-AC667)/AG667</f>
        <v>0</v>
      </c>
      <c r="AE667" s="122"/>
      <c r="AF667" s="130">
        <v>3</v>
      </c>
      <c r="AG667" s="53">
        <f>SUM(AJ667:AL667)+AE667</f>
        <v>108.25</v>
      </c>
      <c r="AH667" s="52"/>
      <c r="AJ667" s="17">
        <f>ROUND(AC667/(1-VLOOKUP(AF667,Group,2,FALSE)),2)</f>
        <v>108.25</v>
      </c>
      <c r="AK667" s="17">
        <f>IF(VLOOKUP(AF667,Group,5,FALSE)="YES",VLOOKUP(ROUND(ROUND(AJ667,1)-AJ667,2),Round,2,FALSE)+VLOOKUP(AF667,Group,6,FALSE),0)</f>
        <v>0</v>
      </c>
      <c r="AL667" s="17">
        <f>IF(VLOOKUP(AF667,Group,7,FALSE)="",0,ROUND(AJ667-0.04999,1)-AJ667+AM667)</f>
        <v>0</v>
      </c>
      <c r="AM667" s="17" t="str">
        <f>IF(VLOOKUP(AF667,Group,7,FALSE)="","",VLOOKUP(AF667,Group,7,FALSE))</f>
        <v/>
      </c>
      <c r="AO667" s="31" t="s">
        <v>153</v>
      </c>
    </row>
    <row r="668" spans="2:41" s="3" customFormat="1" ht="9.9499999999999993" customHeight="1" x14ac:dyDescent="0.2">
      <c r="B668" s="113" t="s">
        <v>89</v>
      </c>
      <c r="D668" s="40"/>
      <c r="E668" s="75" t="s">
        <v>427</v>
      </c>
      <c r="F668" s="75"/>
      <c r="G668" s="30" t="s">
        <v>4</v>
      </c>
      <c r="H668" s="30"/>
      <c r="I668" s="30"/>
      <c r="J668" s="30"/>
      <c r="K668" s="30"/>
      <c r="L668" s="176" t="s">
        <v>540</v>
      </c>
      <c r="M668" s="30"/>
      <c r="N668" s="30"/>
      <c r="P668" s="75" t="s">
        <v>226</v>
      </c>
      <c r="Q668" s="90"/>
      <c r="R668" s="29" t="s">
        <v>232</v>
      </c>
      <c r="S668" s="39">
        <f>IF(Suggested="Yes",AA668,AG668)</f>
        <v>108.25</v>
      </c>
      <c r="T668" s="37" t="s">
        <v>140</v>
      </c>
      <c r="U668" s="5" t="str">
        <f>+Instructions!$B$3</f>
        <v>A</v>
      </c>
      <c r="V668" s="52"/>
      <c r="W668" s="56">
        <f>+Instructions!$C$22</f>
        <v>0</v>
      </c>
      <c r="X668" s="17">
        <f>ROUND($AA668*(1-W668)+0.004999,2)</f>
        <v>108.25</v>
      </c>
      <c r="Y668" s="52"/>
      <c r="Z668" s="6" t="s">
        <v>1307</v>
      </c>
      <c r="AA668" s="39">
        <v>108.25</v>
      </c>
      <c r="AB668" s="60">
        <f>+W668</f>
        <v>0</v>
      </c>
      <c r="AC668" s="17">
        <f>+X668</f>
        <v>108.25</v>
      </c>
      <c r="AD668" s="12">
        <f>(AG668-AC668)/AG668</f>
        <v>0</v>
      </c>
      <c r="AE668" s="122"/>
      <c r="AF668" s="130">
        <v>3</v>
      </c>
      <c r="AG668" s="53">
        <f>SUM(AJ668:AL668)+AE668</f>
        <v>108.25</v>
      </c>
      <c r="AH668" s="52"/>
      <c r="AJ668" s="17">
        <f>ROUND(AC668/(1-VLOOKUP(AF668,Group,2,FALSE)),2)</f>
        <v>108.25</v>
      </c>
      <c r="AK668" s="17">
        <f>IF(VLOOKUP(AF668,Group,5,FALSE)="YES",VLOOKUP(ROUND(ROUND(AJ668,1)-AJ668,2),Round,2,FALSE)+VLOOKUP(AF668,Group,6,FALSE),0)</f>
        <v>0</v>
      </c>
      <c r="AL668" s="17">
        <f>IF(VLOOKUP(AF668,Group,7,FALSE)="",0,ROUND(AJ668-0.04999,1)-AJ668+AM668)</f>
        <v>0</v>
      </c>
      <c r="AM668" s="17" t="str">
        <f>IF(VLOOKUP(AF668,Group,7,FALSE)="","",VLOOKUP(AF668,Group,7,FALSE))</f>
        <v/>
      </c>
      <c r="AO668" s="31" t="s">
        <v>153</v>
      </c>
    </row>
    <row r="669" spans="2:41" s="3" customFormat="1" ht="1.5" customHeight="1" x14ac:dyDescent="0.2">
      <c r="P669" s="75"/>
      <c r="Q669" s="90"/>
      <c r="R669" s="6"/>
      <c r="S669" s="39"/>
      <c r="T669" s="6"/>
      <c r="U669" s="5"/>
      <c r="V669" s="52"/>
      <c r="X669" s="56"/>
      <c r="Y669" s="52"/>
      <c r="AA669" s="39"/>
      <c r="AB669" s="39"/>
      <c r="AC669" s="55"/>
      <c r="AD669" s="17"/>
      <c r="AE669" s="15"/>
      <c r="AF669" s="65"/>
      <c r="AG669" s="125"/>
      <c r="AH669" s="52"/>
      <c r="AK669" s="17"/>
      <c r="AL669" s="17"/>
      <c r="AM669" s="17"/>
      <c r="AN669" s="17"/>
      <c r="AO669" s="31" t="s">
        <v>153</v>
      </c>
    </row>
    <row r="670" spans="2:41" s="3" customFormat="1" ht="9.9499999999999993" customHeight="1" x14ac:dyDescent="0.2">
      <c r="B670" s="113" t="s">
        <v>89</v>
      </c>
      <c r="D670" s="40"/>
      <c r="E670" s="75" t="s">
        <v>399</v>
      </c>
      <c r="F670" s="75"/>
      <c r="G670" s="30" t="s">
        <v>41</v>
      </c>
      <c r="H670" s="30"/>
      <c r="I670" s="30"/>
      <c r="J670" s="30"/>
      <c r="K670" s="30"/>
      <c r="L670" s="30"/>
      <c r="M670" s="30" t="s">
        <v>208</v>
      </c>
      <c r="N670" s="30"/>
      <c r="P670" s="75" t="s">
        <v>400</v>
      </c>
      <c r="Q670" s="90"/>
      <c r="R670" s="29" t="s">
        <v>145</v>
      </c>
      <c r="S670" s="39">
        <f>IF(Suggested="Yes",AA670,AG670)</f>
        <v>110.7</v>
      </c>
      <c r="T670" s="37" t="s">
        <v>140</v>
      </c>
      <c r="U670" s="5" t="str">
        <f>+Instructions!$B$3</f>
        <v>A</v>
      </c>
      <c r="V670" s="52"/>
      <c r="W670" s="56">
        <f>+Instructions!$C$22</f>
        <v>0</v>
      </c>
      <c r="X670" s="17">
        <f>ROUND($AA670*(1-W670)+0.004999,2)</f>
        <v>110.7</v>
      </c>
      <c r="Y670" s="52"/>
      <c r="Z670" s="6" t="s">
        <v>1307</v>
      </c>
      <c r="AA670" s="39">
        <v>110.7</v>
      </c>
      <c r="AB670" s="60">
        <f>+W670</f>
        <v>0</v>
      </c>
      <c r="AC670" s="17">
        <f>+X670</f>
        <v>110.7</v>
      </c>
      <c r="AD670" s="12">
        <f>(AG670-AC670)/AG670</f>
        <v>0</v>
      </c>
      <c r="AE670" s="122"/>
      <c r="AF670" s="130">
        <v>3</v>
      </c>
      <c r="AG670" s="53">
        <f>SUM(AJ670:AL670)+AE670</f>
        <v>110.7</v>
      </c>
      <c r="AH670" s="52"/>
      <c r="AJ670" s="17">
        <f>ROUND(AC670/(1-VLOOKUP(AF670,Group,2,FALSE)),2)</f>
        <v>110.7</v>
      </c>
      <c r="AK670" s="17">
        <f>IF(VLOOKUP(AF670,Group,5,FALSE)="YES",VLOOKUP(ROUND(ROUND(AJ670,1)-AJ670,2),Round,2,FALSE)+VLOOKUP(AF670,Group,6,FALSE),0)</f>
        <v>0</v>
      </c>
      <c r="AL670" s="17">
        <f>IF(VLOOKUP(AF670,Group,7,FALSE)="",0,ROUND(AJ670-0.04999,1)-AJ670+AM670)</f>
        <v>0</v>
      </c>
      <c r="AM670" s="17" t="str">
        <f>IF(VLOOKUP(AF670,Group,7,FALSE)="","",VLOOKUP(AF670,Group,7,FALSE))</f>
        <v/>
      </c>
      <c r="AO670" s="31" t="s">
        <v>153</v>
      </c>
    </row>
    <row r="671" spans="2:41" s="3" customFormat="1" ht="9.9499999999999993" customHeight="1" x14ac:dyDescent="0.2">
      <c r="B671" s="113" t="s">
        <v>89</v>
      </c>
      <c r="D671" s="40"/>
      <c r="E671" s="75" t="s">
        <v>399</v>
      </c>
      <c r="F671" s="75"/>
      <c r="G671" s="30" t="s">
        <v>40</v>
      </c>
      <c r="H671" s="30"/>
      <c r="I671" s="30"/>
      <c r="J671" s="30"/>
      <c r="K671" s="30"/>
      <c r="L671" s="30"/>
      <c r="M671" s="30" t="s">
        <v>208</v>
      </c>
      <c r="N671" s="30"/>
      <c r="P671" s="75" t="s">
        <v>400</v>
      </c>
      <c r="Q671" s="90"/>
      <c r="R671" s="29" t="s">
        <v>145</v>
      </c>
      <c r="S671" s="39">
        <f>IF(Suggested="Yes",AA671,AG671)</f>
        <v>110.7</v>
      </c>
      <c r="T671" s="37" t="s">
        <v>140</v>
      </c>
      <c r="U671" s="5" t="str">
        <f>+Instructions!$B$3</f>
        <v>A</v>
      </c>
      <c r="V671" s="52"/>
      <c r="W671" s="56">
        <f>+Instructions!$C$22</f>
        <v>0</v>
      </c>
      <c r="X671" s="17">
        <f>ROUND($AA671*(1-W671)+0.004999,2)</f>
        <v>110.7</v>
      </c>
      <c r="Y671" s="52"/>
      <c r="Z671" s="6" t="s">
        <v>1307</v>
      </c>
      <c r="AA671" s="39">
        <v>110.7</v>
      </c>
      <c r="AB671" s="60">
        <f>+W671</f>
        <v>0</v>
      </c>
      <c r="AC671" s="17">
        <f>+X671</f>
        <v>110.7</v>
      </c>
      <c r="AD671" s="12">
        <f>(AG671-AC671)/AG671</f>
        <v>0</v>
      </c>
      <c r="AE671" s="122"/>
      <c r="AF671" s="130">
        <v>3</v>
      </c>
      <c r="AG671" s="53">
        <f>SUM(AJ671:AL671)+AE671</f>
        <v>110.7</v>
      </c>
      <c r="AH671" s="52"/>
      <c r="AJ671" s="17">
        <f>ROUND(AC671/(1-VLOOKUP(AF671,Group,2,FALSE)),2)</f>
        <v>110.7</v>
      </c>
      <c r="AK671" s="17">
        <f>IF(VLOOKUP(AF671,Group,5,FALSE)="YES",VLOOKUP(ROUND(ROUND(AJ671,1)-AJ671,2),Round,2,FALSE)+VLOOKUP(AF671,Group,6,FALSE),0)</f>
        <v>0</v>
      </c>
      <c r="AL671" s="17">
        <f>IF(VLOOKUP(AF671,Group,7,FALSE)="",0,ROUND(AJ671-0.04999,1)-AJ671+AM671)</f>
        <v>0</v>
      </c>
      <c r="AM671" s="17" t="str">
        <f>IF(VLOOKUP(AF671,Group,7,FALSE)="","",VLOOKUP(AF671,Group,7,FALSE))</f>
        <v/>
      </c>
      <c r="AO671" s="31" t="s">
        <v>153</v>
      </c>
    </row>
    <row r="672" spans="2:41" s="3" customFormat="1" ht="1.5" customHeight="1" x14ac:dyDescent="0.2">
      <c r="P672" s="75"/>
      <c r="Q672" s="90"/>
      <c r="R672" s="6"/>
      <c r="S672" s="39"/>
      <c r="T672" s="6"/>
      <c r="U672" s="5"/>
      <c r="V672" s="52"/>
      <c r="W672" s="56"/>
      <c r="X672" s="15"/>
      <c r="Y672" s="52"/>
      <c r="Z672" s="39"/>
      <c r="AA672" s="39"/>
      <c r="AB672" s="55"/>
      <c r="AC672" s="17"/>
      <c r="AD672" s="15"/>
      <c r="AE672" s="65"/>
      <c r="AF672" s="125"/>
      <c r="AG672" s="39"/>
      <c r="AH672" s="52"/>
      <c r="AJ672" s="17"/>
      <c r="AK672" s="17"/>
      <c r="AL672" s="17"/>
      <c r="AM672" s="17"/>
      <c r="AO672" s="31" t="s">
        <v>153</v>
      </c>
    </row>
    <row r="673" spans="2:41" s="3" customFormat="1" ht="9.1999999999999993" customHeight="1" x14ac:dyDescent="0.2">
      <c r="D673" s="3" t="s">
        <v>146</v>
      </c>
      <c r="E673" s="177" t="s">
        <v>476</v>
      </c>
      <c r="P673" s="75"/>
      <c r="Q673" s="90"/>
      <c r="R673" s="6"/>
      <c r="S673" s="39"/>
      <c r="T673" s="6"/>
      <c r="U673" s="5"/>
      <c r="V673" s="52"/>
      <c r="W673" s="56"/>
      <c r="X673" s="15"/>
      <c r="Y673" s="52"/>
      <c r="Z673" s="39"/>
      <c r="AA673" s="39"/>
      <c r="AB673" s="55"/>
      <c r="AC673" s="17"/>
      <c r="AD673" s="15"/>
      <c r="AE673" s="65"/>
      <c r="AF673" s="125"/>
      <c r="AG673" s="39"/>
      <c r="AH673" s="52"/>
      <c r="AJ673" s="17"/>
      <c r="AK673" s="17"/>
      <c r="AL673" s="17"/>
      <c r="AM673" s="17"/>
      <c r="AO673" s="31"/>
    </row>
    <row r="674" spans="2:41" s="3" customFormat="1" ht="9.1999999999999993" customHeight="1" x14ac:dyDescent="0.2">
      <c r="E674" s="177" t="s">
        <v>925</v>
      </c>
      <c r="M674" s="177"/>
      <c r="P674" s="75"/>
      <c r="Q674" s="90"/>
      <c r="R674" s="6"/>
      <c r="S674" s="39"/>
      <c r="T674" s="6"/>
      <c r="U674" s="5"/>
      <c r="V674" s="52"/>
      <c r="W674" s="56"/>
      <c r="X674" s="15"/>
      <c r="Y674" s="52"/>
      <c r="Z674" s="39"/>
      <c r="AA674" s="39"/>
      <c r="AB674" s="55"/>
      <c r="AC674" s="17"/>
      <c r="AD674" s="15"/>
      <c r="AE674" s="65"/>
      <c r="AF674" s="125"/>
      <c r="AG674" s="39"/>
      <c r="AH674" s="52"/>
      <c r="AJ674" s="17"/>
      <c r="AK674" s="17"/>
      <c r="AL674" s="17"/>
      <c r="AM674" s="17"/>
      <c r="AO674" s="31"/>
    </row>
    <row r="675" spans="2:41" s="3" customFormat="1" ht="9.1999999999999993" customHeight="1" x14ac:dyDescent="0.2">
      <c r="E675" s="177" t="s">
        <v>1071</v>
      </c>
      <c r="M675" s="177"/>
      <c r="P675" s="75"/>
      <c r="Q675" s="90"/>
      <c r="R675" s="6"/>
      <c r="S675" s="39"/>
      <c r="T675" s="6"/>
      <c r="U675" s="5"/>
      <c r="V675" s="52"/>
      <c r="W675" s="56"/>
      <c r="X675" s="15"/>
      <c r="Y675" s="52"/>
      <c r="Z675" s="39"/>
      <c r="AA675" s="39"/>
      <c r="AB675" s="55"/>
      <c r="AC675" s="17"/>
      <c r="AD675" s="15"/>
      <c r="AE675" s="65"/>
      <c r="AF675" s="125"/>
      <c r="AG675" s="39"/>
      <c r="AH675" s="52"/>
      <c r="AJ675" s="17"/>
      <c r="AK675" s="17"/>
      <c r="AL675" s="17"/>
      <c r="AM675" s="17"/>
      <c r="AO675" s="31"/>
    </row>
    <row r="676" spans="2:41" s="3" customFormat="1" ht="9.1999999999999993" customHeight="1" x14ac:dyDescent="0.2">
      <c r="E676" s="177" t="s">
        <v>940</v>
      </c>
      <c r="P676" s="75"/>
      <c r="Q676" s="90"/>
      <c r="R676" s="6"/>
      <c r="S676" s="39"/>
      <c r="T676" s="6"/>
      <c r="U676" s="5"/>
      <c r="V676" s="52"/>
      <c r="W676" s="56"/>
      <c r="X676" s="15"/>
      <c r="Y676" s="52"/>
      <c r="Z676" s="39"/>
      <c r="AA676" s="39"/>
      <c r="AB676" s="55"/>
      <c r="AC676" s="17"/>
      <c r="AD676" s="15"/>
      <c r="AE676" s="65"/>
      <c r="AF676" s="125"/>
      <c r="AG676" s="39"/>
      <c r="AH676" s="52"/>
      <c r="AJ676" s="17"/>
      <c r="AK676" s="17"/>
      <c r="AL676" s="17"/>
      <c r="AM676" s="17"/>
      <c r="AO676" s="31"/>
    </row>
    <row r="677" spans="2:41" s="3" customFormat="1" ht="9.1999999999999993" customHeight="1" x14ac:dyDescent="0.2">
      <c r="E677" s="177" t="s">
        <v>1081</v>
      </c>
      <c r="P677" s="75"/>
      <c r="Q677" s="90"/>
      <c r="R677" s="6"/>
      <c r="S677" s="39"/>
      <c r="T677" s="6"/>
      <c r="U677" s="5"/>
      <c r="V677" s="52"/>
      <c r="W677" s="56"/>
      <c r="X677" s="15"/>
      <c r="Y677" s="52"/>
      <c r="Z677" s="39"/>
      <c r="AA677" s="39"/>
      <c r="AB677" s="55"/>
      <c r="AC677" s="17"/>
      <c r="AD677" s="15"/>
      <c r="AE677" s="65"/>
      <c r="AF677" s="125"/>
      <c r="AG677" s="39"/>
      <c r="AH677" s="52"/>
      <c r="AJ677" s="17"/>
      <c r="AK677" s="17"/>
      <c r="AL677" s="17"/>
      <c r="AM677" s="17"/>
      <c r="AO677" s="31"/>
    </row>
    <row r="678" spans="2:41" s="3" customFormat="1" ht="9.1999999999999993" customHeight="1" x14ac:dyDescent="0.2">
      <c r="D678" s="80"/>
      <c r="E678" s="177" t="s">
        <v>1083</v>
      </c>
      <c r="P678" s="75"/>
      <c r="Q678" s="90"/>
      <c r="R678" s="6"/>
      <c r="S678" s="39"/>
      <c r="T678" s="6"/>
      <c r="U678" s="5"/>
      <c r="V678" s="52"/>
      <c r="W678" s="56"/>
      <c r="X678" s="15"/>
      <c r="Y678" s="52"/>
      <c r="Z678" s="39"/>
      <c r="AA678" s="39"/>
      <c r="AB678" s="55"/>
      <c r="AC678" s="17"/>
      <c r="AD678" s="15"/>
      <c r="AE678" s="65"/>
      <c r="AF678" s="125"/>
      <c r="AG678" s="39"/>
      <c r="AH678" s="52"/>
      <c r="AJ678" s="17"/>
      <c r="AK678" s="17"/>
      <c r="AL678" s="17"/>
      <c r="AM678" s="17"/>
      <c r="AO678" s="31"/>
    </row>
    <row r="679" spans="2:41" s="3" customFormat="1" ht="9.1999999999999993" customHeight="1" x14ac:dyDescent="0.2">
      <c r="D679" s="80"/>
      <c r="E679" s="177" t="s">
        <v>1082</v>
      </c>
      <c r="P679" s="75"/>
      <c r="Q679" s="90"/>
      <c r="R679" s="6"/>
      <c r="S679" s="39"/>
      <c r="T679" s="6"/>
      <c r="U679" s="5"/>
      <c r="V679" s="52"/>
      <c r="W679" s="56"/>
      <c r="X679" s="15"/>
      <c r="Y679" s="52"/>
      <c r="Z679" s="39"/>
      <c r="AA679" s="39"/>
      <c r="AB679" s="55"/>
      <c r="AC679" s="17"/>
      <c r="AD679" s="15"/>
      <c r="AE679" s="65"/>
      <c r="AF679" s="125"/>
      <c r="AG679" s="39"/>
      <c r="AH679" s="52"/>
      <c r="AJ679" s="17"/>
      <c r="AK679" s="17"/>
      <c r="AL679" s="17"/>
      <c r="AM679" s="17"/>
      <c r="AO679" s="31"/>
    </row>
    <row r="680" spans="2:41" s="3" customFormat="1" ht="3.95" customHeight="1" x14ac:dyDescent="0.2">
      <c r="P680" s="75"/>
      <c r="Q680" s="90"/>
      <c r="R680" s="6"/>
      <c r="S680" s="39"/>
      <c r="T680" s="6"/>
      <c r="U680" s="5"/>
      <c r="V680" s="52"/>
      <c r="W680" s="56"/>
      <c r="X680" s="15"/>
      <c r="Y680" s="52"/>
      <c r="Z680" s="39"/>
      <c r="AA680" s="39"/>
      <c r="AB680" s="55"/>
      <c r="AC680" s="17"/>
      <c r="AD680" s="15"/>
      <c r="AE680" s="65"/>
      <c r="AF680" s="125"/>
      <c r="AG680" s="39"/>
      <c r="AH680" s="52"/>
      <c r="AJ680" s="17"/>
      <c r="AK680" s="17"/>
      <c r="AL680" s="17"/>
      <c r="AM680" s="17"/>
      <c r="AO680" s="31" t="s">
        <v>153</v>
      </c>
    </row>
    <row r="681" spans="2:41" s="3" customFormat="1" ht="9.9499999999999993" customHeight="1" x14ac:dyDescent="0.2">
      <c r="C681" s="74" t="s">
        <v>722</v>
      </c>
      <c r="Q681" s="90"/>
      <c r="R681" s="80" t="s">
        <v>603</v>
      </c>
      <c r="S681" s="200" t="s">
        <v>677</v>
      </c>
      <c r="T681" s="201"/>
      <c r="U681" s="5"/>
      <c r="V681" s="52"/>
      <c r="W681" s="56"/>
      <c r="X681" s="15"/>
      <c r="Y681" s="52"/>
      <c r="Z681" s="39"/>
      <c r="AA681" s="39"/>
      <c r="AB681" s="55"/>
      <c r="AC681" s="17"/>
      <c r="AD681" s="15"/>
      <c r="AE681" s="65"/>
      <c r="AF681" s="125"/>
      <c r="AG681" s="39"/>
      <c r="AH681" s="52"/>
      <c r="AJ681" s="17"/>
      <c r="AK681" s="17"/>
      <c r="AL681" s="17"/>
      <c r="AM681" s="17"/>
      <c r="AO681" s="31"/>
    </row>
    <row r="682" spans="2:41" s="3" customFormat="1" ht="2.4500000000000002" customHeight="1" x14ac:dyDescent="0.2">
      <c r="P682" s="75"/>
      <c r="Q682" s="90"/>
      <c r="R682" s="6"/>
      <c r="S682" s="39"/>
      <c r="T682" s="6"/>
      <c r="U682" s="5"/>
      <c r="V682" s="52"/>
      <c r="W682" s="56"/>
      <c r="X682" s="15"/>
      <c r="Y682" s="52"/>
      <c r="Z682" s="39"/>
      <c r="AA682" s="39"/>
      <c r="AB682" s="55"/>
      <c r="AC682" s="17"/>
      <c r="AD682" s="15"/>
      <c r="AE682" s="65"/>
      <c r="AF682" s="125"/>
      <c r="AG682" s="39"/>
      <c r="AH682" s="52"/>
      <c r="AJ682" s="17"/>
      <c r="AK682" s="17"/>
      <c r="AL682" s="17"/>
      <c r="AM682" s="17"/>
      <c r="AO682" s="31" t="s">
        <v>153</v>
      </c>
    </row>
    <row r="683" spans="2:41" s="3" customFormat="1" ht="9.9499999999999993" customHeight="1" x14ac:dyDescent="0.2">
      <c r="C683" s="35"/>
      <c r="D683" s="40" t="s">
        <v>91</v>
      </c>
      <c r="E683" s="142" t="s">
        <v>678</v>
      </c>
      <c r="F683" s="142"/>
      <c r="G683" s="142" t="s">
        <v>680</v>
      </c>
      <c r="H683" s="142"/>
      <c r="I683" s="142"/>
      <c r="J683" s="142" t="s">
        <v>683</v>
      </c>
      <c r="K683" s="142"/>
      <c r="L683" s="142"/>
      <c r="M683" s="142"/>
      <c r="N683" s="142"/>
      <c r="O683" s="142"/>
      <c r="P683" s="30"/>
      <c r="Q683" s="30"/>
      <c r="R683" s="30"/>
      <c r="S683" s="39"/>
      <c r="T683" s="30"/>
      <c r="U683" s="5"/>
      <c r="V683" s="52"/>
      <c r="W683" s="70"/>
      <c r="X683" s="70"/>
      <c r="Y683" s="52"/>
      <c r="Z683" s="39"/>
      <c r="AA683" s="39"/>
      <c r="AB683" s="55"/>
      <c r="AC683" s="17"/>
      <c r="AD683" s="15"/>
      <c r="AE683" s="65"/>
      <c r="AF683" s="125"/>
      <c r="AG683" s="17"/>
      <c r="AH683" s="52"/>
      <c r="AJ683" s="17"/>
      <c r="AK683" s="17"/>
      <c r="AL683" s="17"/>
      <c r="AM683" s="17"/>
      <c r="AO683" s="31"/>
    </row>
    <row r="684" spans="2:41" s="3" customFormat="1" ht="9.9499999999999993" customHeight="1" x14ac:dyDescent="0.2">
      <c r="C684" s="35"/>
      <c r="D684" s="40"/>
      <c r="E684" s="142" t="s">
        <v>679</v>
      </c>
      <c r="F684" s="142"/>
      <c r="G684" s="142" t="s">
        <v>681</v>
      </c>
      <c r="H684" s="142"/>
      <c r="I684" s="142"/>
      <c r="J684" s="142" t="s">
        <v>682</v>
      </c>
      <c r="K684" s="142"/>
      <c r="L684" s="142"/>
      <c r="M684" s="142"/>
      <c r="N684" s="142"/>
      <c r="O684" s="142"/>
      <c r="P684" s="30"/>
      <c r="Q684" s="30"/>
      <c r="R684" s="30"/>
      <c r="S684" s="39"/>
      <c r="T684" s="30"/>
      <c r="U684" s="5"/>
      <c r="V684" s="52"/>
      <c r="W684" s="70"/>
      <c r="X684" s="70"/>
      <c r="Y684" s="52"/>
      <c r="Z684" s="39"/>
      <c r="AA684" s="39"/>
      <c r="AB684" s="55"/>
      <c r="AC684" s="17"/>
      <c r="AD684" s="15"/>
      <c r="AE684" s="65"/>
      <c r="AF684" s="125"/>
      <c r="AG684" s="17"/>
      <c r="AH684" s="52"/>
      <c r="AJ684" s="17"/>
      <c r="AK684" s="17"/>
      <c r="AL684" s="17"/>
      <c r="AM684" s="17"/>
      <c r="AO684" s="31"/>
    </row>
    <row r="685" spans="2:41" s="3" customFormat="1" ht="1.5" customHeight="1" x14ac:dyDescent="0.2">
      <c r="P685" s="75"/>
      <c r="Q685" s="90"/>
      <c r="R685" s="6"/>
      <c r="S685" s="39"/>
      <c r="T685" s="6"/>
      <c r="U685" s="5"/>
      <c r="V685" s="52"/>
      <c r="W685" s="56"/>
      <c r="X685" s="15"/>
      <c r="Y685" s="52"/>
      <c r="Z685" s="39"/>
      <c r="AA685" s="39"/>
      <c r="AB685" s="55"/>
      <c r="AC685" s="17"/>
      <c r="AD685" s="15"/>
      <c r="AE685" s="65"/>
      <c r="AF685" s="125"/>
      <c r="AG685" s="39"/>
      <c r="AH685" s="52"/>
      <c r="AJ685" s="17"/>
      <c r="AK685" s="17"/>
      <c r="AL685" s="17"/>
      <c r="AM685" s="17"/>
      <c r="AO685" s="31"/>
    </row>
    <row r="686" spans="2:41" s="3" customFormat="1" ht="9.9499999999999993" customHeight="1" x14ac:dyDescent="0.2">
      <c r="B686" s="113" t="s">
        <v>89</v>
      </c>
      <c r="D686" s="40"/>
      <c r="E686" s="75" t="s">
        <v>684</v>
      </c>
      <c r="F686" s="75"/>
      <c r="G686" s="30" t="s">
        <v>685</v>
      </c>
      <c r="H686" s="30"/>
      <c r="I686" s="30"/>
      <c r="J686" s="30"/>
      <c r="K686" s="30"/>
      <c r="L686" s="30"/>
      <c r="M686" s="30" t="s">
        <v>517</v>
      </c>
      <c r="N686" s="30"/>
      <c r="P686" s="75" t="s">
        <v>686</v>
      </c>
      <c r="Q686" s="90"/>
      <c r="R686" s="29"/>
      <c r="S686" s="39">
        <f>IF(Suggested="Yes",AA686,AG686)</f>
        <v>100.6</v>
      </c>
      <c r="T686" s="37" t="s">
        <v>140</v>
      </c>
      <c r="U686" s="5" t="str">
        <f>+Instructions!$B$3</f>
        <v>A</v>
      </c>
      <c r="V686" s="52"/>
      <c r="W686" s="56">
        <f>+Instructions!$C$22</f>
        <v>0</v>
      </c>
      <c r="X686" s="17">
        <f>ROUND($AA686*(1-W686)+0.004999,2)</f>
        <v>100.6</v>
      </c>
      <c r="Y686" s="52"/>
      <c r="Z686" s="6" t="s">
        <v>1307</v>
      </c>
      <c r="AA686" s="39">
        <v>100.6</v>
      </c>
      <c r="AB686" s="60">
        <f t="shared" ref="AB686:AC688" si="318">+W686</f>
        <v>0</v>
      </c>
      <c r="AC686" s="17">
        <f t="shared" si="318"/>
        <v>100.6</v>
      </c>
      <c r="AD686" s="12">
        <f>(AG686-AC686)/AG686</f>
        <v>0</v>
      </c>
      <c r="AE686" s="122"/>
      <c r="AF686" s="130">
        <v>3</v>
      </c>
      <c r="AG686" s="53">
        <f>SUM(AJ686:AL686)+AE686</f>
        <v>100.6</v>
      </c>
      <c r="AH686" s="52"/>
      <c r="AJ686" s="17">
        <f>ROUND(AC686/(1-VLOOKUP(AF686,Group,2,FALSE)),2)</f>
        <v>100.6</v>
      </c>
      <c r="AK686" s="17">
        <f>IF(VLOOKUP(AF686,Group,5,FALSE)="YES",VLOOKUP(ROUND(ROUND(AJ686,1)-AJ686,2),Round,2,FALSE)+VLOOKUP(AF686,Group,6,FALSE),0)</f>
        <v>0</v>
      </c>
      <c r="AL686" s="17">
        <f>IF(VLOOKUP(AF686,Group,7,FALSE)="",0,ROUND(AJ686-0.04999,1)-AJ686+AM686)</f>
        <v>0</v>
      </c>
      <c r="AM686" s="17" t="str">
        <f>IF(VLOOKUP(AF686,Group,7,FALSE)="","",VLOOKUP(AF686,Group,7,FALSE))</f>
        <v/>
      </c>
      <c r="AO686" s="31" t="s">
        <v>153</v>
      </c>
    </row>
    <row r="687" spans="2:41" s="3" customFormat="1" ht="9.9499999999999993" customHeight="1" x14ac:dyDescent="0.2">
      <c r="B687" s="113" t="s">
        <v>89</v>
      </c>
      <c r="D687" s="40"/>
      <c r="E687" s="75" t="s">
        <v>689</v>
      </c>
      <c r="F687" s="75"/>
      <c r="G687" s="30" t="s">
        <v>691</v>
      </c>
      <c r="H687" s="30"/>
      <c r="I687" s="30"/>
      <c r="J687" s="30"/>
      <c r="K687" s="30"/>
      <c r="L687" s="30"/>
      <c r="M687" s="30" t="s">
        <v>517</v>
      </c>
      <c r="N687" s="30"/>
      <c r="P687" s="75" t="s">
        <v>687</v>
      </c>
      <c r="Q687" s="90"/>
      <c r="R687" s="29"/>
      <c r="S687" s="39">
        <f>IF(Suggested="Yes",AA687,AG687)</f>
        <v>100.15</v>
      </c>
      <c r="T687" s="37" t="s">
        <v>140</v>
      </c>
      <c r="U687" s="5" t="str">
        <f>+Instructions!$B$3</f>
        <v>A</v>
      </c>
      <c r="V687" s="52"/>
      <c r="W687" s="56">
        <f>+Instructions!$C$22</f>
        <v>0</v>
      </c>
      <c r="X687" s="17">
        <f>ROUND($AA687*(1-W687)+0.004999,2)</f>
        <v>100.15</v>
      </c>
      <c r="Y687" s="52"/>
      <c r="Z687" s="6" t="s">
        <v>1307</v>
      </c>
      <c r="AA687" s="39">
        <v>100.15</v>
      </c>
      <c r="AB687" s="60">
        <f t="shared" si="318"/>
        <v>0</v>
      </c>
      <c r="AC687" s="17">
        <f t="shared" si="318"/>
        <v>100.15</v>
      </c>
      <c r="AD687" s="12">
        <f>(AG687-AC687)/AG687</f>
        <v>0</v>
      </c>
      <c r="AE687" s="122"/>
      <c r="AF687" s="130">
        <v>3</v>
      </c>
      <c r="AG687" s="53">
        <f>SUM(AJ687:AL687)+AE687</f>
        <v>100.15</v>
      </c>
      <c r="AH687" s="52"/>
      <c r="AJ687" s="17">
        <f>ROUND(AC687/(1-VLOOKUP(AF687,Group,2,FALSE)),2)</f>
        <v>100.15</v>
      </c>
      <c r="AK687" s="17">
        <f>IF(VLOOKUP(AF687,Group,5,FALSE)="YES",VLOOKUP(ROUND(ROUND(AJ687,1)-AJ687,2),Round,2,FALSE)+VLOOKUP(AF687,Group,6,FALSE),0)</f>
        <v>0</v>
      </c>
      <c r="AL687" s="17">
        <f>IF(VLOOKUP(AF687,Group,7,FALSE)="",0,ROUND(AJ687-0.04999,1)-AJ687+AM687)</f>
        <v>0</v>
      </c>
      <c r="AM687" s="17" t="str">
        <f>IF(VLOOKUP(AF687,Group,7,FALSE)="","",VLOOKUP(AF687,Group,7,FALSE))</f>
        <v/>
      </c>
      <c r="AO687" s="31" t="s">
        <v>153</v>
      </c>
    </row>
    <row r="688" spans="2:41" s="3" customFormat="1" ht="9.9499999999999993" customHeight="1" x14ac:dyDescent="0.2">
      <c r="B688" s="113" t="s">
        <v>89</v>
      </c>
      <c r="D688" s="40"/>
      <c r="E688" s="75" t="s">
        <v>690</v>
      </c>
      <c r="F688" s="75"/>
      <c r="G688" s="30" t="s">
        <v>692</v>
      </c>
      <c r="H688" s="30"/>
      <c r="I688" s="30"/>
      <c r="J688" s="30"/>
      <c r="K688" s="30"/>
      <c r="L688" s="30"/>
      <c r="M688" s="30" t="s">
        <v>517</v>
      </c>
      <c r="N688" s="30"/>
      <c r="P688" s="75" t="s">
        <v>688</v>
      </c>
      <c r="Q688" s="90"/>
      <c r="R688" s="29"/>
      <c r="S688" s="39">
        <f>IF(Suggested="Yes",AA688,AG688)</f>
        <v>99.4</v>
      </c>
      <c r="T688" s="37" t="s">
        <v>140</v>
      </c>
      <c r="U688" s="5" t="str">
        <f>+Instructions!$B$3</f>
        <v>A</v>
      </c>
      <c r="V688" s="52"/>
      <c r="W688" s="56">
        <f>+Instructions!$C$22</f>
        <v>0</v>
      </c>
      <c r="X688" s="17">
        <f>ROUND($AA688*(1-W688)+0.004999,2)</f>
        <v>99.4</v>
      </c>
      <c r="Y688" s="52"/>
      <c r="Z688" s="6" t="s">
        <v>1307</v>
      </c>
      <c r="AA688" s="39">
        <v>99.4</v>
      </c>
      <c r="AB688" s="60">
        <f t="shared" si="318"/>
        <v>0</v>
      </c>
      <c r="AC688" s="17">
        <f t="shared" si="318"/>
        <v>99.4</v>
      </c>
      <c r="AD688" s="12">
        <f>(AG688-AC688)/AG688</f>
        <v>0</v>
      </c>
      <c r="AE688" s="122"/>
      <c r="AF688" s="130">
        <v>3</v>
      </c>
      <c r="AG688" s="53">
        <f>SUM(AJ688:AL688)+AE688</f>
        <v>99.4</v>
      </c>
      <c r="AH688" s="52"/>
      <c r="AJ688" s="17">
        <f>ROUND(AC688/(1-VLOOKUP(AF688,Group,2,FALSE)),2)</f>
        <v>99.4</v>
      </c>
      <c r="AK688" s="17">
        <f>IF(VLOOKUP(AF688,Group,5,FALSE)="YES",VLOOKUP(ROUND(ROUND(AJ688,1)-AJ688,2),Round,2,FALSE)+VLOOKUP(AF688,Group,6,FALSE),0)</f>
        <v>0</v>
      </c>
      <c r="AL688" s="17">
        <f>IF(VLOOKUP(AF688,Group,7,FALSE)="",0,ROUND(AJ688-0.04999,1)-AJ688+AM688)</f>
        <v>0</v>
      </c>
      <c r="AM688" s="17" t="str">
        <f>IF(VLOOKUP(AF688,Group,7,FALSE)="","",VLOOKUP(AF688,Group,7,FALSE))</f>
        <v/>
      </c>
      <c r="AO688" s="31" t="s">
        <v>153</v>
      </c>
    </row>
    <row r="689" spans="2:41" s="3" customFormat="1" ht="1.5" customHeight="1" x14ac:dyDescent="0.2">
      <c r="P689" s="75"/>
      <c r="Q689" s="90"/>
      <c r="R689" s="6"/>
      <c r="S689" s="39"/>
      <c r="T689" s="6"/>
      <c r="U689" s="5"/>
      <c r="V689" s="52"/>
      <c r="W689" s="56"/>
      <c r="X689" s="15"/>
      <c r="Y689" s="52"/>
      <c r="Z689" s="39"/>
      <c r="AA689" s="39"/>
      <c r="AB689" s="55"/>
      <c r="AC689" s="17"/>
      <c r="AD689" s="15"/>
      <c r="AE689" s="65"/>
      <c r="AF689" s="125"/>
      <c r="AG689" s="39"/>
      <c r="AH689" s="52"/>
      <c r="AJ689" s="17"/>
      <c r="AK689" s="17"/>
      <c r="AL689" s="17"/>
      <c r="AM689" s="17"/>
      <c r="AO689" s="31" t="s">
        <v>153</v>
      </c>
    </row>
    <row r="690" spans="2:41" s="3" customFormat="1" ht="9.1999999999999993" customHeight="1" x14ac:dyDescent="0.2">
      <c r="D690" s="3" t="s">
        <v>146</v>
      </c>
      <c r="E690" s="177" t="s">
        <v>307</v>
      </c>
      <c r="P690" s="75"/>
      <c r="Q690" s="90"/>
      <c r="R690" s="6"/>
      <c r="S690" s="39"/>
      <c r="T690" s="6"/>
      <c r="U690" s="5"/>
      <c r="V690" s="52"/>
      <c r="W690" s="56"/>
      <c r="X690" s="15"/>
      <c r="Y690" s="52"/>
      <c r="Z690" s="39"/>
      <c r="AA690" s="39"/>
      <c r="AB690" s="55"/>
      <c r="AC690" s="17"/>
      <c r="AD690" s="15"/>
      <c r="AE690" s="65"/>
      <c r="AF690" s="125"/>
      <c r="AG690" s="39"/>
      <c r="AH690" s="52"/>
      <c r="AJ690" s="17"/>
      <c r="AK690" s="17"/>
      <c r="AL690" s="17"/>
      <c r="AM690" s="17"/>
      <c r="AO690" s="31"/>
    </row>
    <row r="691" spans="2:41" s="3" customFormat="1" ht="3.95" customHeight="1" x14ac:dyDescent="0.2">
      <c r="C691" s="35"/>
      <c r="D691" s="40"/>
      <c r="E691" s="142"/>
      <c r="F691" s="142"/>
      <c r="G691" s="142"/>
      <c r="H691" s="142"/>
      <c r="I691" s="142"/>
      <c r="J691" s="142"/>
      <c r="K691" s="142"/>
      <c r="M691" s="142"/>
      <c r="N691" s="142"/>
      <c r="O691" s="30"/>
      <c r="P691" s="30"/>
      <c r="Q691" s="30"/>
      <c r="R691" s="30"/>
      <c r="S691" s="30"/>
      <c r="T691" s="30" t="s">
        <v>31</v>
      </c>
      <c r="U691" s="5"/>
      <c r="V691" s="52"/>
      <c r="W691" s="70"/>
      <c r="X691" s="70"/>
      <c r="Y691" s="52"/>
      <c r="Z691" s="39"/>
      <c r="AA691" s="39"/>
      <c r="AB691" s="55"/>
      <c r="AC691" s="17"/>
      <c r="AD691" s="15"/>
      <c r="AE691" s="65"/>
      <c r="AF691" s="125"/>
      <c r="AG691" s="17"/>
      <c r="AH691" s="52"/>
      <c r="AJ691" s="17"/>
      <c r="AK691" s="17"/>
      <c r="AL691" s="17"/>
      <c r="AM691" s="17"/>
      <c r="AO691" s="31"/>
    </row>
    <row r="692" spans="2:41" s="3" customFormat="1" ht="9.9499999999999993" customHeight="1" x14ac:dyDescent="0.2">
      <c r="C692" s="74" t="s">
        <v>718</v>
      </c>
      <c r="R692" s="80" t="s">
        <v>603</v>
      </c>
      <c r="S692" s="200" t="s">
        <v>608</v>
      </c>
      <c r="T692" s="201"/>
      <c r="U692" s="5"/>
      <c r="V692" s="52"/>
      <c r="W692" s="56"/>
      <c r="X692" s="15"/>
      <c r="Y692" s="52"/>
      <c r="Z692" s="39"/>
      <c r="AA692" s="39"/>
      <c r="AB692" s="55"/>
      <c r="AC692" s="17"/>
      <c r="AD692" s="15"/>
      <c r="AE692" s="65"/>
      <c r="AF692" s="125"/>
      <c r="AG692" s="39"/>
      <c r="AH692" s="52"/>
      <c r="AJ692" s="17"/>
      <c r="AK692" s="17"/>
      <c r="AL692" s="17"/>
      <c r="AM692" s="17"/>
      <c r="AO692" s="31"/>
    </row>
    <row r="693" spans="2:41" s="3" customFormat="1" ht="2.4500000000000002" customHeight="1" x14ac:dyDescent="0.2">
      <c r="C693" s="35"/>
      <c r="D693" s="40"/>
      <c r="J693" s="142"/>
      <c r="K693" s="142"/>
      <c r="M693" s="142"/>
      <c r="N693" s="142"/>
      <c r="O693" s="30"/>
      <c r="P693" s="30"/>
      <c r="Q693" s="30"/>
      <c r="R693" s="30"/>
      <c r="S693" s="30"/>
      <c r="T693" s="30"/>
      <c r="U693" s="5"/>
      <c r="V693" s="52"/>
      <c r="W693" s="70"/>
      <c r="X693" s="70"/>
      <c r="Y693" s="52"/>
      <c r="Z693" s="39"/>
      <c r="AA693" s="39"/>
      <c r="AB693" s="55"/>
      <c r="AC693" s="17"/>
      <c r="AD693" s="15"/>
      <c r="AE693" s="65"/>
      <c r="AF693" s="125"/>
      <c r="AG693" s="17"/>
      <c r="AH693" s="52"/>
      <c r="AJ693" s="17"/>
      <c r="AK693" s="17"/>
      <c r="AL693" s="17"/>
      <c r="AM693" s="17"/>
      <c r="AO693" s="31"/>
    </row>
    <row r="694" spans="2:41" s="3" customFormat="1" ht="9.9499999999999993" customHeight="1" x14ac:dyDescent="0.2">
      <c r="C694" s="35"/>
      <c r="D694" s="40" t="s">
        <v>91</v>
      </c>
      <c r="E694" s="142" t="s">
        <v>391</v>
      </c>
      <c r="F694" s="142"/>
      <c r="G694" s="142" t="s">
        <v>566</v>
      </c>
      <c r="H694" s="142"/>
      <c r="I694" s="142"/>
      <c r="J694" s="142" t="s">
        <v>569</v>
      </c>
      <c r="K694" s="142"/>
      <c r="M694" s="142" t="s">
        <v>583</v>
      </c>
      <c r="P694" s="142" t="s">
        <v>582</v>
      </c>
      <c r="Q694" s="30"/>
      <c r="R694" s="30"/>
      <c r="S694" s="39"/>
      <c r="T694" s="30"/>
      <c r="U694" s="5"/>
      <c r="V694" s="52"/>
      <c r="W694" s="70"/>
      <c r="X694" s="70"/>
      <c r="Y694" s="52"/>
      <c r="Z694" s="39"/>
      <c r="AA694" s="39"/>
      <c r="AB694" s="55"/>
      <c r="AC694" s="17"/>
      <c r="AD694" s="15"/>
      <c r="AE694" s="65"/>
      <c r="AF694" s="125"/>
      <c r="AG694" s="17"/>
      <c r="AH694" s="52"/>
      <c r="AJ694" s="17"/>
      <c r="AK694" s="17"/>
      <c r="AL694" s="17"/>
      <c r="AM694" s="17"/>
      <c r="AO694" s="31"/>
    </row>
    <row r="695" spans="2:41" s="3" customFormat="1" ht="9.9499999999999993" customHeight="1" x14ac:dyDescent="0.2">
      <c r="C695" s="35"/>
      <c r="D695" s="40"/>
      <c r="E695" s="142" t="s">
        <v>392</v>
      </c>
      <c r="F695" s="142"/>
      <c r="G695" s="142" t="s">
        <v>567</v>
      </c>
      <c r="H695" s="142"/>
      <c r="I695" s="142"/>
      <c r="J695" s="142" t="s">
        <v>570</v>
      </c>
      <c r="K695" s="142"/>
      <c r="M695" s="142" t="s">
        <v>584</v>
      </c>
      <c r="P695" s="142" t="s">
        <v>599</v>
      </c>
      <c r="Q695" s="30"/>
      <c r="R695" s="30"/>
      <c r="S695" s="39"/>
      <c r="T695" s="30"/>
      <c r="U695" s="5"/>
      <c r="V695" s="52"/>
      <c r="W695" s="70"/>
      <c r="X695" s="70"/>
      <c r="Y695" s="52"/>
      <c r="Z695" s="39"/>
      <c r="AA695" s="39"/>
      <c r="AB695" s="55"/>
      <c r="AC695" s="17"/>
      <c r="AD695" s="15"/>
      <c r="AE695" s="65"/>
      <c r="AF695" s="125"/>
      <c r="AG695" s="17"/>
      <c r="AH695" s="52"/>
      <c r="AJ695" s="17"/>
      <c r="AK695" s="17"/>
      <c r="AL695" s="17"/>
      <c r="AM695" s="17"/>
      <c r="AO695" s="31"/>
    </row>
    <row r="696" spans="2:41" s="3" customFormat="1" ht="9.9499999999999993" customHeight="1" x14ac:dyDescent="0.2">
      <c r="C696" s="35"/>
      <c r="D696" s="40"/>
      <c r="E696" s="142" t="s">
        <v>393</v>
      </c>
      <c r="F696" s="142"/>
      <c r="G696" s="142" t="s">
        <v>594</v>
      </c>
      <c r="H696" s="142"/>
      <c r="I696" s="142"/>
      <c r="J696" s="142" t="s">
        <v>571</v>
      </c>
      <c r="K696" s="142"/>
      <c r="M696" s="142" t="s">
        <v>597</v>
      </c>
      <c r="P696" s="142" t="s">
        <v>600</v>
      </c>
      <c r="Q696" s="30"/>
      <c r="R696" s="30"/>
      <c r="S696" s="75"/>
      <c r="T696" s="30"/>
      <c r="U696" s="5"/>
      <c r="V696" s="52"/>
      <c r="W696" s="70"/>
      <c r="X696" s="70"/>
      <c r="Y696" s="52"/>
      <c r="Z696" s="39"/>
      <c r="AA696" s="39"/>
      <c r="AB696" s="55"/>
      <c r="AC696" s="17"/>
      <c r="AD696" s="15"/>
      <c r="AE696" s="65"/>
      <c r="AF696" s="125"/>
      <c r="AG696" s="17"/>
      <c r="AH696" s="52"/>
      <c r="AJ696" s="17"/>
      <c r="AK696" s="17"/>
      <c r="AL696" s="17"/>
      <c r="AM696" s="17"/>
      <c r="AO696" s="31"/>
    </row>
    <row r="697" spans="2:41" s="3" customFormat="1" ht="9.9499999999999993" customHeight="1" x14ac:dyDescent="0.2">
      <c r="C697" s="35"/>
      <c r="D697" s="40"/>
      <c r="E697" s="142" t="s">
        <v>394</v>
      </c>
      <c r="F697" s="142"/>
      <c r="G697" s="142" t="s">
        <v>595</v>
      </c>
      <c r="H697" s="142"/>
      <c r="I697" s="142"/>
      <c r="J697" s="142" t="s">
        <v>596</v>
      </c>
      <c r="K697" s="142"/>
      <c r="M697" s="142" t="s">
        <v>598</v>
      </c>
      <c r="P697" s="142" t="s">
        <v>601</v>
      </c>
      <c r="Q697" s="30"/>
      <c r="R697" s="30"/>
      <c r="S697" s="75"/>
      <c r="T697" s="30"/>
      <c r="U697" s="5"/>
      <c r="V697" s="52"/>
      <c r="W697" s="70"/>
      <c r="X697" s="70"/>
      <c r="Y697" s="52"/>
      <c r="Z697" s="39"/>
      <c r="AA697" s="39"/>
      <c r="AB697" s="55"/>
      <c r="AC697" s="17"/>
      <c r="AD697" s="15"/>
      <c r="AE697" s="65"/>
      <c r="AF697" s="125"/>
      <c r="AG697" s="17"/>
      <c r="AH697" s="52"/>
      <c r="AJ697" s="17"/>
      <c r="AK697" s="17"/>
      <c r="AL697" s="17"/>
      <c r="AM697" s="17"/>
      <c r="AO697" s="31"/>
    </row>
    <row r="698" spans="2:41" s="3" customFormat="1" ht="9.9499999999999993" customHeight="1" x14ac:dyDescent="0.2">
      <c r="C698" s="35"/>
      <c r="D698" s="40"/>
      <c r="E698" s="142" t="s">
        <v>593</v>
      </c>
      <c r="F698" s="142"/>
      <c r="G698" s="142" t="s">
        <v>568</v>
      </c>
      <c r="H698" s="142"/>
      <c r="I698" s="142"/>
      <c r="J698" s="142" t="s">
        <v>572</v>
      </c>
      <c r="K698" s="142"/>
      <c r="M698" s="142" t="s">
        <v>581</v>
      </c>
      <c r="O698" s="142"/>
      <c r="P698" s="142"/>
      <c r="Q698" s="30"/>
      <c r="R698" s="30"/>
      <c r="S698" s="75"/>
      <c r="T698" s="30"/>
      <c r="U698" s="5"/>
      <c r="V698" s="52"/>
      <c r="W698" s="70"/>
      <c r="X698" s="70"/>
      <c r="Y698" s="52"/>
      <c r="Z698" s="39"/>
      <c r="AA698" s="39"/>
      <c r="AB698" s="55"/>
      <c r="AC698" s="17"/>
      <c r="AD698" s="15"/>
      <c r="AE698" s="65"/>
      <c r="AF698" s="125"/>
      <c r="AG698" s="17"/>
      <c r="AH698" s="52"/>
      <c r="AJ698" s="17"/>
      <c r="AK698" s="17"/>
      <c r="AL698" s="17"/>
      <c r="AM698" s="17"/>
      <c r="AO698" s="31"/>
    </row>
    <row r="699" spans="2:41" s="3" customFormat="1" ht="1.5" customHeight="1" x14ac:dyDescent="0.2">
      <c r="P699" s="75"/>
      <c r="Q699" s="90"/>
      <c r="R699" s="6"/>
      <c r="S699" s="39"/>
      <c r="T699" s="6"/>
      <c r="U699" s="5"/>
      <c r="V699" s="52"/>
      <c r="W699" s="56"/>
      <c r="X699" s="15"/>
      <c r="Y699" s="52"/>
      <c r="Z699" s="39"/>
      <c r="AA699" s="39"/>
      <c r="AB699" s="55"/>
      <c r="AC699" s="17"/>
      <c r="AD699" s="15"/>
      <c r="AE699" s="65"/>
      <c r="AF699" s="125"/>
      <c r="AG699" s="39"/>
      <c r="AH699" s="52"/>
      <c r="AJ699" s="17"/>
      <c r="AK699" s="17"/>
      <c r="AL699" s="17"/>
      <c r="AM699" s="17"/>
      <c r="AO699" s="31" t="s">
        <v>153</v>
      </c>
    </row>
    <row r="700" spans="2:41" s="3" customFormat="1" ht="9.9499999999999993" customHeight="1" x14ac:dyDescent="0.2">
      <c r="B700" s="114" t="s">
        <v>149</v>
      </c>
      <c r="D700" s="40"/>
      <c r="E700" s="75" t="s">
        <v>189</v>
      </c>
      <c r="F700" s="75"/>
      <c r="G700" s="30" t="s">
        <v>141</v>
      </c>
      <c r="H700" s="30"/>
      <c r="I700" s="30"/>
      <c r="J700" s="30"/>
      <c r="K700" s="30"/>
      <c r="L700" s="30"/>
      <c r="M700" s="30" t="s">
        <v>14</v>
      </c>
      <c r="N700" s="30"/>
      <c r="P700" s="75" t="s">
        <v>744</v>
      </c>
      <c r="Q700" s="90"/>
      <c r="R700" s="29"/>
      <c r="S700" s="39">
        <f>IF(Suggested="Yes",AA700,AG700)</f>
        <v>67.150000000000006</v>
      </c>
      <c r="T700" s="37" t="s">
        <v>140</v>
      </c>
      <c r="U700" s="5" t="str">
        <f>+Instructions!$B$3</f>
        <v>A</v>
      </c>
      <c r="V700" s="52"/>
      <c r="W700" s="56">
        <f>+Instructions!$C$22</f>
        <v>0</v>
      </c>
      <c r="X700" s="17">
        <f>ROUND($AA700*(1-W700)+0.004999,2)</f>
        <v>67.150000000000006</v>
      </c>
      <c r="Y700" s="52"/>
      <c r="Z700" s="6" t="s">
        <v>1307</v>
      </c>
      <c r="AA700" s="39">
        <v>67.150000000000006</v>
      </c>
      <c r="AB700" s="60">
        <f t="shared" ref="AB700:AC702" si="319">+W700</f>
        <v>0</v>
      </c>
      <c r="AC700" s="17">
        <f t="shared" si="319"/>
        <v>67.150000000000006</v>
      </c>
      <c r="AD700" s="12">
        <f>(AG700-AC700)/AG700</f>
        <v>0</v>
      </c>
      <c r="AE700" s="122"/>
      <c r="AF700" s="129">
        <v>1</v>
      </c>
      <c r="AG700" s="38">
        <f>SUM(AJ700:AL700)+AE700</f>
        <v>67.150000000000006</v>
      </c>
      <c r="AH700" s="52"/>
      <c r="AJ700" s="17">
        <f>ROUND(AC700/(1-VLOOKUP(AF700,Group,2,FALSE)),2)</f>
        <v>67.150000000000006</v>
      </c>
      <c r="AK700" s="17">
        <f>IF(VLOOKUP(AF700,Group,5,FALSE)="YES",VLOOKUP(ROUND(ROUND(AJ700,1)-AJ700,2),Round,2,FALSE)+VLOOKUP(AF700,Group,6,FALSE),0)</f>
        <v>0</v>
      </c>
      <c r="AL700" s="17">
        <f>IF(VLOOKUP(AF700,Group,7,FALSE)="",0,ROUND(AJ700-0.04999,1)-AJ700+AM700)</f>
        <v>0</v>
      </c>
      <c r="AM700" s="17" t="str">
        <f>IF(VLOOKUP(AF700,Group,7,FALSE)="","",VLOOKUP(AF700,Group,7,FALSE))</f>
        <v/>
      </c>
      <c r="AO700" s="31" t="s">
        <v>153</v>
      </c>
    </row>
    <row r="701" spans="2:41" s="3" customFormat="1" ht="9.9499999999999993" customHeight="1" x14ac:dyDescent="0.2">
      <c r="B701" s="114" t="s">
        <v>149</v>
      </c>
      <c r="D701" s="40"/>
      <c r="E701" s="75" t="s">
        <v>286</v>
      </c>
      <c r="F701" s="75"/>
      <c r="G701" s="30" t="s">
        <v>141</v>
      </c>
      <c r="H701" s="30"/>
      <c r="I701" s="30"/>
      <c r="J701" s="30"/>
      <c r="K701" s="30"/>
      <c r="L701" s="30"/>
      <c r="M701" s="30" t="s">
        <v>14</v>
      </c>
      <c r="N701" s="30"/>
      <c r="P701" s="75" t="s">
        <v>745</v>
      </c>
      <c r="Q701" s="90"/>
      <c r="R701" s="29"/>
      <c r="S701" s="39">
        <f>IF(Suggested="Yes",AA701,AG701)</f>
        <v>67.349999999999994</v>
      </c>
      <c r="T701" s="37" t="s">
        <v>140</v>
      </c>
      <c r="U701" s="5" t="str">
        <f>+Instructions!$B$3</f>
        <v>A</v>
      </c>
      <c r="V701" s="52"/>
      <c r="W701" s="56">
        <f>+Instructions!$C$22</f>
        <v>0</v>
      </c>
      <c r="X701" s="17">
        <f>ROUND($AA701*(1-W701)+0.004999,2)</f>
        <v>67.349999999999994</v>
      </c>
      <c r="Y701" s="52"/>
      <c r="Z701" s="6" t="s">
        <v>1307</v>
      </c>
      <c r="AA701" s="39">
        <v>67.349999999999994</v>
      </c>
      <c r="AB701" s="60">
        <f t="shared" si="319"/>
        <v>0</v>
      </c>
      <c r="AC701" s="17">
        <f t="shared" si="319"/>
        <v>67.349999999999994</v>
      </c>
      <c r="AD701" s="12">
        <f>(AG701-AC701)/AG701</f>
        <v>0</v>
      </c>
      <c r="AE701" s="122"/>
      <c r="AF701" s="129">
        <v>1</v>
      </c>
      <c r="AG701" s="38">
        <f>SUM(AJ701:AL701)+AE701</f>
        <v>67.349999999999994</v>
      </c>
      <c r="AH701" s="52"/>
      <c r="AJ701" s="17">
        <f>ROUND(AC701/(1-VLOOKUP(AF701,Group,2,FALSE)),2)</f>
        <v>67.349999999999994</v>
      </c>
      <c r="AK701" s="17">
        <f>IF(VLOOKUP(AF701,Group,5,FALSE)="YES",VLOOKUP(ROUND(ROUND(AJ701,1)-AJ701,2),Round,2,FALSE)+VLOOKUP(AF701,Group,6,FALSE),0)</f>
        <v>0</v>
      </c>
      <c r="AL701" s="17">
        <f>IF(VLOOKUP(AF701,Group,7,FALSE)="",0,ROUND(AJ701-0.04999,1)-AJ701+AM701)</f>
        <v>0</v>
      </c>
      <c r="AM701" s="17" t="str">
        <f>IF(VLOOKUP(AF701,Group,7,FALSE)="","",VLOOKUP(AF701,Group,7,FALSE))</f>
        <v/>
      </c>
      <c r="AO701" s="31" t="s">
        <v>153</v>
      </c>
    </row>
    <row r="702" spans="2:41" s="3" customFormat="1" ht="9.9499999999999993" customHeight="1" x14ac:dyDescent="0.2">
      <c r="B702" s="114" t="s">
        <v>149</v>
      </c>
      <c r="D702" s="40"/>
      <c r="E702" s="75" t="s">
        <v>32</v>
      </c>
      <c r="F702" s="75"/>
      <c r="G702" s="30" t="s">
        <v>141</v>
      </c>
      <c r="H702" s="30"/>
      <c r="I702" s="30"/>
      <c r="J702" s="30"/>
      <c r="K702" s="30"/>
      <c r="L702" s="30"/>
      <c r="M702" s="30" t="s">
        <v>14</v>
      </c>
      <c r="N702" s="30"/>
      <c r="P702" s="75" t="s">
        <v>746</v>
      </c>
      <c r="Q702" s="90"/>
      <c r="R702" s="29"/>
      <c r="S702" s="39">
        <f>IF(Suggested="Yes",AA702,AG702)</f>
        <v>67.25</v>
      </c>
      <c r="T702" s="37" t="s">
        <v>140</v>
      </c>
      <c r="U702" s="5" t="str">
        <f>+Instructions!$B$3</f>
        <v>A</v>
      </c>
      <c r="V702" s="52"/>
      <c r="W702" s="56">
        <f>+Instructions!$C$22</f>
        <v>0</v>
      </c>
      <c r="X702" s="17">
        <f>ROUND($AA702*(1-W702)+0.004999,2)</f>
        <v>67.25</v>
      </c>
      <c r="Y702" s="52"/>
      <c r="Z702" s="6" t="s">
        <v>1307</v>
      </c>
      <c r="AA702" s="39">
        <v>67.25</v>
      </c>
      <c r="AB702" s="60">
        <f t="shared" si="319"/>
        <v>0</v>
      </c>
      <c r="AC702" s="17">
        <f t="shared" si="319"/>
        <v>67.25</v>
      </c>
      <c r="AD702" s="12">
        <f>(AG702-AC702)/AG702</f>
        <v>0</v>
      </c>
      <c r="AE702" s="122"/>
      <c r="AF702" s="129">
        <v>1</v>
      </c>
      <c r="AG702" s="38">
        <f>SUM(AJ702:AL702)+AE702</f>
        <v>67.25</v>
      </c>
      <c r="AH702" s="52"/>
      <c r="AJ702" s="17">
        <f>ROUND(AC702/(1-VLOOKUP(AF702,Group,2,FALSE)),2)</f>
        <v>67.25</v>
      </c>
      <c r="AK702" s="17">
        <f>IF(VLOOKUP(AF702,Group,5,FALSE)="YES",VLOOKUP(ROUND(ROUND(AJ702,1)-AJ702,2),Round,2,FALSE)+VLOOKUP(AF702,Group,6,FALSE),0)</f>
        <v>0</v>
      </c>
      <c r="AL702" s="17">
        <f>IF(VLOOKUP(AF702,Group,7,FALSE)="",0,ROUND(AJ702-0.04999,1)-AJ702+AM702)</f>
        <v>0</v>
      </c>
      <c r="AM702" s="17" t="str">
        <f>IF(VLOOKUP(AF702,Group,7,FALSE)="","",VLOOKUP(AF702,Group,7,FALSE))</f>
        <v/>
      </c>
      <c r="AO702" s="31" t="s">
        <v>153</v>
      </c>
    </row>
    <row r="703" spans="2:41" s="3" customFormat="1" ht="1.5" customHeight="1" x14ac:dyDescent="0.2">
      <c r="P703" s="75"/>
      <c r="Q703" s="90"/>
      <c r="R703" s="6"/>
      <c r="S703" s="39"/>
      <c r="T703" s="6"/>
      <c r="U703" s="5"/>
      <c r="V703" s="52"/>
      <c r="X703" s="56"/>
      <c r="Y703" s="52"/>
      <c r="AA703" s="39"/>
      <c r="AB703" s="39"/>
      <c r="AC703" s="55"/>
      <c r="AD703" s="17"/>
      <c r="AE703" s="15"/>
      <c r="AF703" s="65"/>
      <c r="AG703" s="125"/>
      <c r="AH703" s="52"/>
      <c r="AK703" s="17"/>
      <c r="AL703" s="17"/>
      <c r="AM703" s="17"/>
      <c r="AN703" s="17"/>
      <c r="AO703" s="31" t="s">
        <v>153</v>
      </c>
    </row>
    <row r="704" spans="2:41" s="3" customFormat="1" ht="9.9499999999999993" customHeight="1" x14ac:dyDescent="0.2">
      <c r="B704" s="113" t="s">
        <v>89</v>
      </c>
      <c r="D704" s="40"/>
      <c r="E704" s="75" t="s">
        <v>193</v>
      </c>
      <c r="F704" s="75"/>
      <c r="G704" s="30" t="s">
        <v>29</v>
      </c>
      <c r="H704" s="30"/>
      <c r="I704" s="30"/>
      <c r="J704" s="30"/>
      <c r="L704" s="30"/>
      <c r="M704" s="30" t="s">
        <v>14</v>
      </c>
      <c r="N704" s="30"/>
      <c r="P704" s="75"/>
      <c r="Q704" s="90"/>
      <c r="R704" s="29"/>
      <c r="S704" s="39">
        <f>IF(Suggested="Yes",AA704,AG704)</f>
        <v>6.6</v>
      </c>
      <c r="T704" s="37" t="s">
        <v>139</v>
      </c>
      <c r="U704" s="5" t="str">
        <f>+Instructions!$B$3</f>
        <v>A</v>
      </c>
      <c r="V704" s="52"/>
      <c r="W704" s="56">
        <f>+Instructions!$C$22</f>
        <v>0</v>
      </c>
      <c r="X704" s="17">
        <f>ROUND($AA704*(1-W704)+0.004999,2)</f>
        <v>6.6</v>
      </c>
      <c r="Y704" s="52"/>
      <c r="Z704" s="6" t="s">
        <v>1307</v>
      </c>
      <c r="AA704" s="39">
        <v>6.6</v>
      </c>
      <c r="AB704" s="60">
        <f>+W704</f>
        <v>0</v>
      </c>
      <c r="AC704" s="17">
        <f>+X704</f>
        <v>6.6</v>
      </c>
      <c r="AD704" s="12">
        <f>(AG704-AC704)/AG704</f>
        <v>0</v>
      </c>
      <c r="AE704" s="122"/>
      <c r="AF704" s="130">
        <v>3</v>
      </c>
      <c r="AG704" s="53">
        <f>SUM(AJ704:AL704)+AE704</f>
        <v>6.6</v>
      </c>
      <c r="AH704" s="52"/>
      <c r="AJ704" s="17">
        <f>ROUND(AC704/(1-VLOOKUP(AF704,Group,2,FALSE)),2)</f>
        <v>6.6</v>
      </c>
      <c r="AK704" s="17">
        <f>IF(VLOOKUP(AF704,Group,5,FALSE)="YES",VLOOKUP(ROUND(ROUND(AJ704,1)-AJ704,2),Round,2,FALSE)+VLOOKUP(AF704,Group,6,FALSE),0)</f>
        <v>0</v>
      </c>
      <c r="AL704" s="17">
        <f>IF(VLOOKUP(AF704,Group,7,FALSE)="",0,ROUND(AJ704-0.04999,1)-AJ704+AM704)</f>
        <v>0</v>
      </c>
      <c r="AM704" s="17" t="str">
        <f>IF(VLOOKUP(AF704,Group,7,FALSE)="","",VLOOKUP(AF704,Group,7,FALSE))</f>
        <v/>
      </c>
      <c r="AO704" s="31" t="s">
        <v>153</v>
      </c>
    </row>
    <row r="705" spans="2:41" s="3" customFormat="1" ht="1.5" customHeight="1" x14ac:dyDescent="0.2">
      <c r="P705" s="75"/>
      <c r="Q705" s="90"/>
      <c r="R705" s="6"/>
      <c r="S705" s="39"/>
      <c r="T705" s="6"/>
      <c r="U705" s="5"/>
      <c r="V705" s="52"/>
      <c r="W705" s="56"/>
      <c r="X705" s="15"/>
      <c r="Y705" s="52"/>
      <c r="Z705" s="39"/>
      <c r="AA705" s="39"/>
      <c r="AB705" s="55"/>
      <c r="AC705" s="17"/>
      <c r="AD705" s="15"/>
      <c r="AE705" s="65"/>
      <c r="AF705" s="125"/>
      <c r="AG705" s="39"/>
      <c r="AH705" s="52"/>
      <c r="AJ705" s="17"/>
      <c r="AK705" s="17"/>
      <c r="AL705" s="17"/>
      <c r="AM705" s="17"/>
      <c r="AO705" s="31" t="s">
        <v>153</v>
      </c>
    </row>
    <row r="706" spans="2:41" s="3" customFormat="1" ht="9.9499999999999993" customHeight="1" x14ac:dyDescent="0.2">
      <c r="B706" s="113" t="s">
        <v>89</v>
      </c>
      <c r="D706" s="40"/>
      <c r="E706" s="75" t="s">
        <v>655</v>
      </c>
      <c r="F706" s="75"/>
      <c r="G706" s="30" t="s">
        <v>201</v>
      </c>
      <c r="H706" s="142"/>
      <c r="I706" s="142"/>
      <c r="J706" s="30"/>
      <c r="M706" s="30" t="s">
        <v>14</v>
      </c>
      <c r="N706" s="30"/>
      <c r="P706" s="75" t="s">
        <v>309</v>
      </c>
      <c r="R706" s="29" t="s">
        <v>145</v>
      </c>
      <c r="S706" s="39">
        <f>IF(Suggested="Yes",AA706,AG706)</f>
        <v>68.5</v>
      </c>
      <c r="T706" s="37" t="s">
        <v>140</v>
      </c>
      <c r="U706" s="5" t="str">
        <f>+Instructions!$B$3</f>
        <v>A</v>
      </c>
      <c r="V706" s="52"/>
      <c r="W706" s="56">
        <f>+Instructions!$C$22</f>
        <v>0</v>
      </c>
      <c r="X706" s="17">
        <f>ROUND($AA706*(1-W706)+0.004999,2)</f>
        <v>68.5</v>
      </c>
      <c r="Y706" s="52"/>
      <c r="Z706" s="6" t="s">
        <v>1307</v>
      </c>
      <c r="AA706" s="39">
        <v>68.5</v>
      </c>
      <c r="AB706" s="60">
        <f t="shared" ref="AB706:AC708" si="320">+W706</f>
        <v>0</v>
      </c>
      <c r="AC706" s="17">
        <f t="shared" si="320"/>
        <v>68.5</v>
      </c>
      <c r="AD706" s="12">
        <f>(AG706-AC706)/AG706</f>
        <v>0</v>
      </c>
      <c r="AE706" s="122"/>
      <c r="AF706" s="130">
        <v>3</v>
      </c>
      <c r="AG706" s="53">
        <f>SUM(AJ706:AL706)+AE706</f>
        <v>68.5</v>
      </c>
      <c r="AH706" s="52"/>
      <c r="AJ706" s="17">
        <f>ROUND(AC706/(1-VLOOKUP(AF706,Group,2,FALSE)),2)</f>
        <v>68.5</v>
      </c>
      <c r="AK706" s="17">
        <f>IF(VLOOKUP(AF706,Group,5,FALSE)="YES",VLOOKUP(ROUND(ROUND(AJ706,1)-AJ706,2),Round,2,FALSE)+VLOOKUP(AF706,Group,6,FALSE),0)</f>
        <v>0</v>
      </c>
      <c r="AL706" s="17">
        <f>IF(VLOOKUP(AF706,Group,7,FALSE)="",0,ROUND(AJ706-0.04999,1)-AJ706+AM706)</f>
        <v>0</v>
      </c>
      <c r="AM706" s="17" t="str">
        <f>IF(VLOOKUP(AF706,Group,7,FALSE)="","",VLOOKUP(AF706,Group,7,FALSE))</f>
        <v/>
      </c>
      <c r="AO706" s="31" t="s">
        <v>153</v>
      </c>
    </row>
    <row r="707" spans="2:41" s="3" customFormat="1" ht="9.9499999999999993" customHeight="1" x14ac:dyDescent="0.2">
      <c r="B707" s="113" t="s">
        <v>89</v>
      </c>
      <c r="D707" s="40"/>
      <c r="E707" s="75" t="s">
        <v>927</v>
      </c>
      <c r="F707" s="75"/>
      <c r="G707" s="30" t="s">
        <v>185</v>
      </c>
      <c r="H707" s="30"/>
      <c r="I707" s="30"/>
      <c r="J707" s="30"/>
      <c r="K707" s="30"/>
      <c r="M707" s="30" t="s">
        <v>14</v>
      </c>
      <c r="N707" s="30"/>
      <c r="P707" s="75" t="s">
        <v>226</v>
      </c>
      <c r="Q707" s="90"/>
      <c r="R707" s="29"/>
      <c r="S707" s="39">
        <f>IF(Suggested="Yes",AA707,AG707)</f>
        <v>68.5</v>
      </c>
      <c r="T707" s="37" t="s">
        <v>140</v>
      </c>
      <c r="U707" s="5" t="str">
        <f>+Instructions!$B$3</f>
        <v>A</v>
      </c>
      <c r="V707" s="52"/>
      <c r="W707" s="56">
        <f>+Instructions!$C$22</f>
        <v>0</v>
      </c>
      <c r="X707" s="17">
        <f>ROUND($AA707*(1-W707)+0.004999,2)</f>
        <v>68.5</v>
      </c>
      <c r="Y707" s="52"/>
      <c r="Z707" s="6" t="s">
        <v>1307</v>
      </c>
      <c r="AA707" s="39">
        <v>68.5</v>
      </c>
      <c r="AB707" s="60">
        <f t="shared" si="320"/>
        <v>0</v>
      </c>
      <c r="AC707" s="17">
        <f t="shared" si="320"/>
        <v>68.5</v>
      </c>
      <c r="AD707" s="12">
        <f>(AG707-AC707)/AG707</f>
        <v>0</v>
      </c>
      <c r="AE707" s="122"/>
      <c r="AF707" s="130">
        <v>3</v>
      </c>
      <c r="AG707" s="53">
        <f>SUM(AJ707:AL707)+AE707</f>
        <v>68.5</v>
      </c>
      <c r="AH707" s="52"/>
      <c r="AJ707" s="17">
        <f>ROUND(AC707/(1-VLOOKUP(AF707,Group,2,FALSE)),2)</f>
        <v>68.5</v>
      </c>
      <c r="AK707" s="17">
        <f>IF(VLOOKUP(AF707,Group,5,FALSE)="YES",VLOOKUP(ROUND(ROUND(AJ707,1)-AJ707,2),Round,2,FALSE)+VLOOKUP(AF707,Group,6,FALSE),0)</f>
        <v>0</v>
      </c>
      <c r="AL707" s="17">
        <f>IF(VLOOKUP(AF707,Group,7,FALSE)="",0,ROUND(AJ707-0.04999,1)-AJ707+AM707)</f>
        <v>0</v>
      </c>
      <c r="AM707" s="17" t="str">
        <f>IF(VLOOKUP(AF707,Group,7,FALSE)="","",VLOOKUP(AF707,Group,7,FALSE))</f>
        <v/>
      </c>
      <c r="AO707" s="31" t="s">
        <v>153</v>
      </c>
    </row>
    <row r="708" spans="2:41" s="3" customFormat="1" ht="9.9499999999999993" customHeight="1" x14ac:dyDescent="0.2">
      <c r="B708" s="113" t="s">
        <v>89</v>
      </c>
      <c r="D708" s="40"/>
      <c r="E708" s="75" t="s">
        <v>928</v>
      </c>
      <c r="F708" s="75"/>
      <c r="G708" s="30" t="s">
        <v>51</v>
      </c>
      <c r="H708" s="30"/>
      <c r="I708" s="30"/>
      <c r="J708" s="30"/>
      <c r="L708" s="30"/>
      <c r="M708" s="30" t="s">
        <v>14</v>
      </c>
      <c r="N708" s="30"/>
      <c r="P708" s="75" t="s">
        <v>77</v>
      </c>
      <c r="Q708" s="90"/>
      <c r="R708" s="29"/>
      <c r="S708" s="39">
        <f>IF(Suggested="Yes",AA708,AG708)</f>
        <v>69.2</v>
      </c>
      <c r="T708" s="37" t="s">
        <v>140</v>
      </c>
      <c r="U708" s="5" t="str">
        <f>+Instructions!$B$3</f>
        <v>A</v>
      </c>
      <c r="V708" s="52"/>
      <c r="W708" s="56">
        <f>+Instructions!$C$22</f>
        <v>0</v>
      </c>
      <c r="X708" s="17">
        <f>ROUND($AA708*(1-W708)+0.004999,2)</f>
        <v>69.2</v>
      </c>
      <c r="Y708" s="52"/>
      <c r="Z708" s="6" t="s">
        <v>1307</v>
      </c>
      <c r="AA708" s="39">
        <v>69.2</v>
      </c>
      <c r="AB708" s="60">
        <f t="shared" si="320"/>
        <v>0</v>
      </c>
      <c r="AC708" s="17">
        <f t="shared" si="320"/>
        <v>69.2</v>
      </c>
      <c r="AD708" s="12">
        <f>(AG708-AC708)/AG708</f>
        <v>0</v>
      </c>
      <c r="AE708" s="122"/>
      <c r="AF708" s="130">
        <v>3</v>
      </c>
      <c r="AG708" s="53">
        <f>SUM(AJ708:AL708)+AE708</f>
        <v>69.2</v>
      </c>
      <c r="AH708" s="52"/>
      <c r="AJ708" s="17">
        <f>ROUND(AC708/(1-VLOOKUP(AF708,Group,2,FALSE)),2)</f>
        <v>69.2</v>
      </c>
      <c r="AK708" s="17">
        <f>IF(VLOOKUP(AF708,Group,5,FALSE)="YES",VLOOKUP(ROUND(ROUND(AJ708,1)-AJ708,2),Round,2,FALSE)+VLOOKUP(AF708,Group,6,FALSE),0)</f>
        <v>0</v>
      </c>
      <c r="AL708" s="17">
        <f>IF(VLOOKUP(AF708,Group,7,FALSE)="",0,ROUND(AJ708-0.04999,1)-AJ708+AM708)</f>
        <v>0</v>
      </c>
      <c r="AM708" s="17" t="str">
        <f>IF(VLOOKUP(AF708,Group,7,FALSE)="","",VLOOKUP(AF708,Group,7,FALSE))</f>
        <v/>
      </c>
      <c r="AO708" s="31" t="s">
        <v>153</v>
      </c>
    </row>
    <row r="709" spans="2:41" s="3" customFormat="1" ht="2.4500000000000002" customHeight="1" x14ac:dyDescent="0.2">
      <c r="P709" s="75"/>
      <c r="Q709" s="90"/>
      <c r="R709" s="6"/>
      <c r="S709" s="39"/>
      <c r="T709" s="6"/>
      <c r="U709" s="5"/>
      <c r="V709" s="52"/>
      <c r="W709" s="56"/>
      <c r="X709" s="15"/>
      <c r="Y709" s="52"/>
      <c r="Z709" s="39"/>
      <c r="AA709" s="39"/>
      <c r="AB709" s="55"/>
      <c r="AC709" s="17"/>
      <c r="AD709" s="15"/>
      <c r="AE709" s="65"/>
      <c r="AF709" s="125"/>
      <c r="AG709" s="39"/>
      <c r="AH709" s="52"/>
      <c r="AJ709" s="17"/>
      <c r="AK709" s="17"/>
      <c r="AL709" s="17"/>
      <c r="AM709" s="17"/>
      <c r="AO709" s="31" t="s">
        <v>153</v>
      </c>
    </row>
    <row r="710" spans="2:41" s="3" customFormat="1" ht="9.9499999999999993" customHeight="1" x14ac:dyDescent="0.2">
      <c r="C710" s="35"/>
      <c r="D710" s="40" t="s">
        <v>91</v>
      </c>
      <c r="E710" s="142" t="s">
        <v>435</v>
      </c>
      <c r="F710" s="142"/>
      <c r="G710" s="142" t="s">
        <v>438</v>
      </c>
      <c r="H710" s="142"/>
      <c r="I710" s="142"/>
      <c r="J710" s="142" t="s">
        <v>440</v>
      </c>
      <c r="K710" s="142"/>
      <c r="L710" s="142"/>
      <c r="M710" s="142" t="s">
        <v>443</v>
      </c>
      <c r="N710" s="142"/>
      <c r="O710" s="30"/>
      <c r="P710" s="30"/>
      <c r="Q710" s="30"/>
      <c r="R710" s="30"/>
      <c r="S710" s="39"/>
      <c r="T710" s="30"/>
      <c r="U710" s="5"/>
      <c r="V710" s="52"/>
      <c r="W710" s="70"/>
      <c r="X710" s="70"/>
      <c r="Y710" s="52"/>
      <c r="Z710" s="39"/>
      <c r="AA710" s="39"/>
      <c r="AB710" s="55"/>
      <c r="AC710" s="17"/>
      <c r="AD710" s="15"/>
      <c r="AE710" s="65"/>
      <c r="AF710" s="125"/>
      <c r="AG710" s="17"/>
      <c r="AH710" s="52"/>
      <c r="AJ710" s="17"/>
      <c r="AK710" s="17"/>
      <c r="AL710" s="17"/>
      <c r="AM710" s="17"/>
      <c r="AO710" s="31"/>
    </row>
    <row r="711" spans="2:41" s="3" customFormat="1" ht="9.9499999999999993" customHeight="1" x14ac:dyDescent="0.2">
      <c r="C711" s="35"/>
      <c r="D711" s="40"/>
      <c r="E711" s="142" t="s">
        <v>444</v>
      </c>
      <c r="F711" s="142"/>
      <c r="G711" s="142" t="s">
        <v>439</v>
      </c>
      <c r="H711" s="142"/>
      <c r="I711" s="142"/>
      <c r="J711" s="142" t="s">
        <v>441</v>
      </c>
      <c r="K711" s="142"/>
      <c r="L711" s="142"/>
      <c r="M711" s="142" t="s">
        <v>446</v>
      </c>
      <c r="N711" s="142"/>
      <c r="O711" s="30"/>
      <c r="P711" s="30"/>
      <c r="Q711" s="30"/>
      <c r="R711" s="30"/>
      <c r="S711" s="39"/>
      <c r="T711" s="30"/>
      <c r="U711" s="5"/>
      <c r="V711" s="52"/>
      <c r="W711" s="70"/>
      <c r="X711" s="70"/>
      <c r="Y711" s="52"/>
      <c r="Z711" s="39"/>
      <c r="AA711" s="39"/>
      <c r="AB711" s="55"/>
      <c r="AC711" s="17"/>
      <c r="AD711" s="15"/>
      <c r="AE711" s="65"/>
      <c r="AF711" s="125"/>
      <c r="AG711" s="17"/>
      <c r="AH711" s="52"/>
      <c r="AJ711" s="17"/>
      <c r="AK711" s="17"/>
      <c r="AL711" s="17"/>
      <c r="AM711" s="17"/>
      <c r="AO711" s="31"/>
    </row>
    <row r="712" spans="2:41" s="3" customFormat="1" ht="9.9499999999999993" customHeight="1" x14ac:dyDescent="0.2">
      <c r="C712" s="35"/>
      <c r="D712" s="40"/>
      <c r="E712" s="142" t="s">
        <v>436</v>
      </c>
      <c r="F712" s="142"/>
      <c r="G712" s="142" t="s">
        <v>437</v>
      </c>
      <c r="H712" s="142"/>
      <c r="I712" s="142"/>
      <c r="J712" s="142" t="s">
        <v>442</v>
      </c>
      <c r="K712" s="142"/>
      <c r="L712" s="142"/>
      <c r="M712" s="142" t="s">
        <v>445</v>
      </c>
      <c r="N712" s="142"/>
      <c r="O712" s="30"/>
      <c r="P712" s="30"/>
      <c r="Q712" s="30"/>
      <c r="R712" s="30"/>
      <c r="S712" s="39"/>
      <c r="T712" s="30"/>
      <c r="U712" s="5"/>
      <c r="V712" s="52"/>
      <c r="W712" s="70"/>
      <c r="X712" s="70"/>
      <c r="Y712" s="52"/>
      <c r="Z712" s="39"/>
      <c r="AA712" s="39"/>
      <c r="AB712" s="55"/>
      <c r="AC712" s="17"/>
      <c r="AD712" s="15"/>
      <c r="AE712" s="65"/>
      <c r="AF712" s="125"/>
      <c r="AG712" s="17"/>
      <c r="AH712" s="52"/>
      <c r="AJ712" s="17"/>
      <c r="AK712" s="17"/>
      <c r="AL712" s="17"/>
      <c r="AM712" s="17"/>
      <c r="AO712" s="31"/>
    </row>
    <row r="713" spans="2:41" s="3" customFormat="1" ht="1.5" customHeight="1" x14ac:dyDescent="0.2">
      <c r="P713" s="75"/>
      <c r="Q713" s="90"/>
      <c r="R713" s="6"/>
      <c r="S713" s="39"/>
      <c r="T713" s="6"/>
      <c r="U713" s="5"/>
      <c r="V713" s="52"/>
      <c r="W713" s="56"/>
      <c r="X713" s="15"/>
      <c r="Y713" s="52"/>
      <c r="Z713" s="39"/>
      <c r="AA713" s="39"/>
      <c r="AB713" s="55"/>
      <c r="AC713" s="17"/>
      <c r="AD713" s="15"/>
      <c r="AE713" s="65"/>
      <c r="AF713" s="125"/>
      <c r="AG713" s="39"/>
      <c r="AH713" s="52"/>
      <c r="AJ713" s="17"/>
      <c r="AK713" s="17"/>
      <c r="AL713" s="17"/>
      <c r="AM713" s="17"/>
      <c r="AO713" s="31" t="s">
        <v>153</v>
      </c>
    </row>
    <row r="714" spans="2:41" s="3" customFormat="1" ht="9.9499999999999993" customHeight="1" x14ac:dyDescent="0.2">
      <c r="B714" s="113" t="s">
        <v>89</v>
      </c>
      <c r="D714" s="40"/>
      <c r="E714" s="75" t="s">
        <v>928</v>
      </c>
      <c r="F714" s="75"/>
      <c r="G714" s="30" t="s">
        <v>434</v>
      </c>
      <c r="H714" s="30"/>
      <c r="I714" s="30"/>
      <c r="J714" s="30"/>
      <c r="K714" s="30"/>
      <c r="L714" s="30"/>
      <c r="M714" s="30" t="s">
        <v>517</v>
      </c>
      <c r="N714" s="30"/>
      <c r="P714" s="75" t="s">
        <v>77</v>
      </c>
      <c r="Q714" s="90"/>
      <c r="R714" s="29"/>
      <c r="S714" s="39">
        <f>IF(Suggested="Yes",AA714,AG714)</f>
        <v>69.2</v>
      </c>
      <c r="T714" s="37" t="s">
        <v>140</v>
      </c>
      <c r="U714" s="5" t="str">
        <f>+Instructions!$B$3</f>
        <v>A</v>
      </c>
      <c r="V714" s="52"/>
      <c r="W714" s="56">
        <f>+Instructions!$C$22</f>
        <v>0</v>
      </c>
      <c r="X714" s="17">
        <f>ROUND($AA714*(1-W714)+0.004999,2)</f>
        <v>69.2</v>
      </c>
      <c r="Y714" s="52"/>
      <c r="Z714" s="6" t="s">
        <v>1307</v>
      </c>
      <c r="AA714" s="39">
        <v>69.2</v>
      </c>
      <c r="AB714" s="60">
        <f>+W714</f>
        <v>0</v>
      </c>
      <c r="AC714" s="17">
        <f>+X714</f>
        <v>69.2</v>
      </c>
      <c r="AD714" s="12">
        <f>(AG714-AC714)/AG714</f>
        <v>0</v>
      </c>
      <c r="AE714" s="122"/>
      <c r="AF714" s="130">
        <v>3</v>
      </c>
      <c r="AG714" s="53">
        <f>SUM(AJ714:AL714)+AE714</f>
        <v>69.2</v>
      </c>
      <c r="AH714" s="52"/>
      <c r="AJ714" s="17">
        <f>ROUND(AC714/(1-VLOOKUP(AF714,Group,2,FALSE)),2)</f>
        <v>69.2</v>
      </c>
      <c r="AK714" s="17">
        <f>IF(VLOOKUP(AF714,Group,5,FALSE)="YES",VLOOKUP(ROUND(ROUND(AJ714,1)-AJ714,2),Round,2,FALSE)+VLOOKUP(AF714,Group,6,FALSE),0)</f>
        <v>0</v>
      </c>
      <c r="AL714" s="17">
        <f>IF(VLOOKUP(AF714,Group,7,FALSE)="",0,ROUND(AJ714-0.04999,1)-AJ714+AM714)</f>
        <v>0</v>
      </c>
      <c r="AM714" s="17" t="str">
        <f>IF(VLOOKUP(AF714,Group,7,FALSE)="","",VLOOKUP(AF714,Group,7,FALSE))</f>
        <v/>
      </c>
      <c r="AO714" s="31" t="s">
        <v>153</v>
      </c>
    </row>
    <row r="715" spans="2:41" s="3" customFormat="1" ht="1.5" customHeight="1" x14ac:dyDescent="0.2">
      <c r="P715" s="75"/>
      <c r="Q715" s="90"/>
      <c r="R715" s="6"/>
      <c r="S715" s="39"/>
      <c r="T715" s="6"/>
      <c r="U715" s="5"/>
      <c r="V715" s="52"/>
      <c r="W715" s="56"/>
      <c r="X715" s="15"/>
      <c r="Y715" s="52"/>
      <c r="Z715" s="39"/>
      <c r="AA715" s="39"/>
      <c r="AB715" s="55"/>
      <c r="AC715" s="17"/>
      <c r="AD715" s="15"/>
      <c r="AE715" s="65"/>
      <c r="AF715" s="125"/>
      <c r="AG715" s="39"/>
      <c r="AH715" s="52"/>
      <c r="AJ715" s="17"/>
      <c r="AK715" s="17"/>
      <c r="AL715" s="17"/>
      <c r="AM715" s="17"/>
      <c r="AO715" s="31" t="s">
        <v>153</v>
      </c>
    </row>
    <row r="716" spans="2:41" s="3" customFormat="1" ht="9.75" customHeight="1" x14ac:dyDescent="0.2">
      <c r="D716" s="3" t="s">
        <v>146</v>
      </c>
      <c r="E716" s="177" t="s">
        <v>307</v>
      </c>
      <c r="P716" s="75"/>
      <c r="Q716" s="90"/>
      <c r="R716" s="6"/>
      <c r="S716" s="39"/>
      <c r="T716" s="6"/>
      <c r="U716" s="5"/>
      <c r="V716" s="52"/>
      <c r="W716" s="56"/>
      <c r="X716" s="15"/>
      <c r="Y716" s="52"/>
      <c r="Z716" s="39"/>
      <c r="AA716" s="39"/>
      <c r="AB716" s="55"/>
      <c r="AC716" s="17"/>
      <c r="AD716" s="15"/>
      <c r="AE716" s="65"/>
      <c r="AF716" s="125"/>
      <c r="AG716" s="39"/>
      <c r="AH716" s="52"/>
      <c r="AJ716" s="17"/>
      <c r="AK716" s="17"/>
      <c r="AL716" s="17"/>
      <c r="AM716" s="17"/>
      <c r="AO716" s="31"/>
    </row>
    <row r="717" spans="2:41" s="3" customFormat="1" ht="9.75" customHeight="1" x14ac:dyDescent="0.2">
      <c r="D717" s="80"/>
      <c r="E717" s="177" t="s">
        <v>1084</v>
      </c>
      <c r="P717" s="75"/>
      <c r="Q717" s="90"/>
      <c r="R717" s="6"/>
      <c r="S717" s="39"/>
      <c r="T717" s="6"/>
      <c r="U717" s="5"/>
      <c r="V717" s="52"/>
      <c r="W717" s="56"/>
      <c r="X717" s="15"/>
      <c r="Y717" s="52"/>
      <c r="Z717" s="39"/>
      <c r="AA717" s="39"/>
      <c r="AB717" s="55"/>
      <c r="AC717" s="17"/>
      <c r="AD717" s="15"/>
      <c r="AE717" s="65"/>
      <c r="AF717" s="125"/>
      <c r="AG717" s="39"/>
      <c r="AH717" s="52"/>
      <c r="AJ717" s="17"/>
      <c r="AK717" s="17"/>
      <c r="AL717" s="17"/>
      <c r="AM717" s="17"/>
      <c r="AO717" s="31"/>
    </row>
    <row r="718" spans="2:41" s="3" customFormat="1" ht="9.75" customHeight="1" x14ac:dyDescent="0.2">
      <c r="D718" s="80"/>
      <c r="E718" s="177" t="s">
        <v>1086</v>
      </c>
      <c r="P718" s="75"/>
      <c r="Q718" s="90"/>
      <c r="R718" s="6"/>
      <c r="S718" s="39"/>
      <c r="T718" s="6"/>
      <c r="U718" s="5"/>
      <c r="V718" s="52"/>
      <c r="W718" s="56"/>
      <c r="X718" s="15"/>
      <c r="Y718" s="52"/>
      <c r="Z718" s="39"/>
      <c r="AA718" s="39"/>
      <c r="AB718" s="55"/>
      <c r="AC718" s="17"/>
      <c r="AD718" s="15"/>
      <c r="AE718" s="65"/>
      <c r="AF718" s="125"/>
      <c r="AG718" s="39"/>
      <c r="AH718" s="52"/>
      <c r="AJ718" s="17"/>
      <c r="AK718" s="17"/>
      <c r="AL718" s="17"/>
      <c r="AM718" s="17"/>
      <c r="AO718" s="31"/>
    </row>
    <row r="719" spans="2:41" s="3" customFormat="1" ht="3.95" customHeight="1" x14ac:dyDescent="0.2">
      <c r="C719" s="35"/>
      <c r="D719" s="40"/>
      <c r="E719" s="142"/>
      <c r="F719" s="142"/>
      <c r="G719" s="142"/>
      <c r="H719" s="142"/>
      <c r="I719" s="142"/>
      <c r="J719" s="142"/>
      <c r="K719" s="142"/>
      <c r="M719" s="142"/>
      <c r="N719" s="142"/>
      <c r="O719" s="30"/>
      <c r="P719" s="30"/>
      <c r="Q719" s="30"/>
      <c r="R719" s="30"/>
      <c r="S719" s="30"/>
      <c r="T719" s="30" t="s">
        <v>31</v>
      </c>
      <c r="U719" s="5"/>
      <c r="V719" s="52"/>
      <c r="W719" s="70"/>
      <c r="X719" s="70"/>
      <c r="Y719" s="52"/>
      <c r="Z719" s="39"/>
      <c r="AA719" s="39"/>
      <c r="AB719" s="55"/>
      <c r="AC719" s="17"/>
      <c r="AD719" s="15"/>
      <c r="AE719" s="65"/>
      <c r="AF719" s="125"/>
      <c r="AG719" s="17"/>
      <c r="AH719" s="52"/>
      <c r="AJ719" s="17"/>
      <c r="AK719" s="17"/>
      <c r="AL719" s="17"/>
      <c r="AM719" s="17"/>
      <c r="AO719" s="31"/>
    </row>
    <row r="720" spans="2:41" s="3" customFormat="1" ht="9.9499999999999993" customHeight="1" x14ac:dyDescent="0.2">
      <c r="C720" s="74" t="s">
        <v>703</v>
      </c>
      <c r="J720" s="3" t="s">
        <v>31</v>
      </c>
      <c r="R720" s="80" t="s">
        <v>603</v>
      </c>
      <c r="S720" s="200" t="s">
        <v>704</v>
      </c>
      <c r="T720" s="201"/>
      <c r="U720" s="5"/>
      <c r="V720" s="52"/>
      <c r="W720" s="56"/>
      <c r="X720" s="15"/>
      <c r="Y720" s="52"/>
      <c r="Z720" s="39"/>
      <c r="AA720" s="39"/>
      <c r="AB720" s="55"/>
      <c r="AC720" s="17"/>
      <c r="AD720" s="15"/>
      <c r="AE720" s="65"/>
      <c r="AF720" s="125"/>
      <c r="AG720" s="39"/>
      <c r="AH720" s="52"/>
      <c r="AJ720" s="17"/>
      <c r="AK720" s="17"/>
      <c r="AL720" s="17"/>
      <c r="AM720" s="17"/>
      <c r="AO720" s="31"/>
    </row>
    <row r="721" spans="2:41" s="3" customFormat="1" ht="2.4500000000000002" customHeight="1" x14ac:dyDescent="0.2">
      <c r="C721" s="35"/>
      <c r="D721" s="40"/>
      <c r="J721" s="142"/>
      <c r="K721" s="142"/>
      <c r="M721" s="142"/>
      <c r="N721" s="142"/>
      <c r="O721" s="30"/>
      <c r="P721" s="30"/>
      <c r="Q721" s="30"/>
      <c r="R721" s="30"/>
      <c r="S721" s="30"/>
      <c r="T721" s="30"/>
      <c r="U721" s="5"/>
      <c r="V721" s="52"/>
      <c r="W721" s="70"/>
      <c r="X721" s="70"/>
      <c r="Y721" s="52"/>
      <c r="Z721" s="39"/>
      <c r="AA721" s="39"/>
      <c r="AB721" s="55"/>
      <c r="AC721" s="17"/>
      <c r="AD721" s="15"/>
      <c r="AE721" s="65"/>
      <c r="AF721" s="125"/>
      <c r="AG721" s="17"/>
      <c r="AH721" s="52"/>
      <c r="AJ721" s="17"/>
      <c r="AK721" s="17"/>
      <c r="AL721" s="17"/>
      <c r="AM721" s="17"/>
      <c r="AO721" s="31"/>
    </row>
    <row r="722" spans="2:41" s="3" customFormat="1" ht="9.9499999999999993" customHeight="1" x14ac:dyDescent="0.2">
      <c r="C722" s="35"/>
      <c r="D722" s="40" t="s">
        <v>91</v>
      </c>
      <c r="E722" s="142" t="s">
        <v>705</v>
      </c>
      <c r="F722" s="142"/>
      <c r="G722" s="142" t="s">
        <v>708</v>
      </c>
      <c r="H722" s="142"/>
      <c r="I722" s="142" t="s">
        <v>711</v>
      </c>
      <c r="J722" s="142"/>
      <c r="K722" s="142"/>
      <c r="L722" s="142" t="s">
        <v>713</v>
      </c>
      <c r="M722" s="142"/>
      <c r="P722" s="142"/>
      <c r="Q722" s="30"/>
      <c r="R722" s="30"/>
      <c r="S722" s="39"/>
      <c r="T722" s="30"/>
      <c r="U722" s="5"/>
      <c r="V722" s="52"/>
      <c r="W722" s="70"/>
      <c r="X722" s="70"/>
      <c r="Y722" s="52"/>
      <c r="Z722" s="39"/>
      <c r="AA722" s="39"/>
      <c r="AB722" s="55"/>
      <c r="AC722" s="17"/>
      <c r="AD722" s="15"/>
      <c r="AE722" s="65"/>
      <c r="AF722" s="125"/>
      <c r="AG722" s="17"/>
      <c r="AH722" s="52"/>
      <c r="AJ722" s="17"/>
      <c r="AK722" s="17"/>
      <c r="AL722" s="17"/>
      <c r="AM722" s="17"/>
      <c r="AO722" s="31"/>
    </row>
    <row r="723" spans="2:41" s="3" customFormat="1" ht="9.9499999999999993" customHeight="1" x14ac:dyDescent="0.2">
      <c r="C723" s="35"/>
      <c r="D723" s="40"/>
      <c r="E723" s="142" t="s">
        <v>706</v>
      </c>
      <c r="F723" s="142"/>
      <c r="G723" s="142" t="s">
        <v>709</v>
      </c>
      <c r="H723" s="142"/>
      <c r="I723" s="142" t="s">
        <v>710</v>
      </c>
      <c r="J723" s="142"/>
      <c r="K723" s="142"/>
      <c r="L723" s="142" t="s">
        <v>714</v>
      </c>
      <c r="M723" s="142"/>
      <c r="P723" s="142"/>
      <c r="Q723" s="30"/>
      <c r="R723" s="30"/>
      <c r="S723" s="39"/>
      <c r="T723" s="30"/>
      <c r="U723" s="5"/>
      <c r="V723" s="52"/>
      <c r="W723" s="70"/>
      <c r="X723" s="70"/>
      <c r="Y723" s="52"/>
      <c r="Z723" s="39"/>
      <c r="AA723" s="39"/>
      <c r="AB723" s="55"/>
      <c r="AC723" s="17"/>
      <c r="AD723" s="15"/>
      <c r="AE723" s="65"/>
      <c r="AF723" s="125"/>
      <c r="AG723" s="17"/>
      <c r="AH723" s="52"/>
      <c r="AJ723" s="17"/>
      <c r="AK723" s="17"/>
      <c r="AL723" s="17"/>
      <c r="AM723" s="17"/>
      <c r="AO723" s="31"/>
    </row>
    <row r="724" spans="2:41" s="3" customFormat="1" ht="9.9499999999999993" customHeight="1" x14ac:dyDescent="0.2">
      <c r="C724" s="35"/>
      <c r="D724" s="40"/>
      <c r="E724" s="142" t="s">
        <v>707</v>
      </c>
      <c r="F724" s="142"/>
      <c r="G724" s="142" t="s">
        <v>712</v>
      </c>
      <c r="H724" s="142"/>
      <c r="I724" s="142"/>
      <c r="J724" s="142"/>
      <c r="K724" s="142"/>
      <c r="M724" s="142"/>
      <c r="P724" s="142"/>
      <c r="Q724" s="30"/>
      <c r="R724" s="30"/>
      <c r="S724" s="75"/>
      <c r="T724" s="30"/>
      <c r="U724" s="5"/>
      <c r="V724" s="52"/>
      <c r="W724" s="70"/>
      <c r="X724" s="70"/>
      <c r="Y724" s="52"/>
      <c r="Z724" s="39"/>
      <c r="AA724" s="39"/>
      <c r="AB724" s="55"/>
      <c r="AC724" s="17"/>
      <c r="AD724" s="15"/>
      <c r="AE724" s="65"/>
      <c r="AF724" s="125"/>
      <c r="AG724" s="17"/>
      <c r="AH724" s="52"/>
      <c r="AJ724" s="17"/>
      <c r="AK724" s="17"/>
      <c r="AL724" s="17"/>
      <c r="AM724" s="17"/>
      <c r="AO724" s="31"/>
    </row>
    <row r="725" spans="2:41" s="3" customFormat="1" ht="1.5" customHeight="1" x14ac:dyDescent="0.2">
      <c r="P725" s="75"/>
      <c r="Q725" s="90"/>
      <c r="R725" s="6"/>
      <c r="S725" s="39"/>
      <c r="T725" s="6"/>
      <c r="U725" s="5"/>
      <c r="V725" s="52"/>
      <c r="W725" s="56"/>
      <c r="X725" s="15"/>
      <c r="Y725" s="52"/>
      <c r="Z725" s="39"/>
      <c r="AA725" s="39"/>
      <c r="AB725" s="55"/>
      <c r="AC725" s="17"/>
      <c r="AD725" s="15"/>
      <c r="AE725" s="65"/>
      <c r="AF725" s="125"/>
      <c r="AG725" s="39"/>
      <c r="AH725" s="52"/>
      <c r="AJ725" s="17"/>
      <c r="AK725" s="17"/>
      <c r="AL725" s="17"/>
      <c r="AM725" s="17"/>
      <c r="AO725" s="31" t="s">
        <v>153</v>
      </c>
    </row>
    <row r="726" spans="2:41" s="3" customFormat="1" ht="9.9499999999999993" customHeight="1" x14ac:dyDescent="0.2">
      <c r="B726" s="114" t="s">
        <v>149</v>
      </c>
      <c r="D726" s="40"/>
      <c r="E726" s="75" t="s">
        <v>676</v>
      </c>
      <c r="F726" s="75"/>
      <c r="G726" s="30" t="s">
        <v>141</v>
      </c>
      <c r="H726" s="30"/>
      <c r="I726" s="30"/>
      <c r="J726" s="30"/>
      <c r="K726" s="30"/>
      <c r="L726" s="30"/>
      <c r="M726" s="30" t="s">
        <v>14</v>
      </c>
      <c r="N726" s="30"/>
      <c r="P726" s="75" t="s">
        <v>747</v>
      </c>
      <c r="Q726" s="90"/>
      <c r="R726" s="29"/>
      <c r="S726" s="39">
        <f>IF(Suggested="Yes",AA726,AG726)</f>
        <v>72.3</v>
      </c>
      <c r="T726" s="37" t="s">
        <v>140</v>
      </c>
      <c r="U726" s="5" t="str">
        <f>+Instructions!$B$3</f>
        <v>A</v>
      </c>
      <c r="V726" s="52"/>
      <c r="W726" s="56">
        <f>+Instructions!$C$22</f>
        <v>0</v>
      </c>
      <c r="X726" s="17">
        <f>ROUND($AA726*(1-W726)+0.004999,2)</f>
        <v>72.3</v>
      </c>
      <c r="Y726" s="52"/>
      <c r="Z726" s="6" t="s">
        <v>1307</v>
      </c>
      <c r="AA726" s="39">
        <v>72.3</v>
      </c>
      <c r="AB726" s="60">
        <f t="shared" ref="AB726:AC729" si="321">+W726</f>
        <v>0</v>
      </c>
      <c r="AC726" s="17">
        <f t="shared" si="321"/>
        <v>72.3</v>
      </c>
      <c r="AD726" s="12">
        <f>(AG726-AC726)/AG726</f>
        <v>0</v>
      </c>
      <c r="AE726" s="122"/>
      <c r="AF726" s="129">
        <v>1</v>
      </c>
      <c r="AG726" s="38">
        <f>SUM(AJ726:AL726)+AE726</f>
        <v>72.3</v>
      </c>
      <c r="AH726" s="52"/>
      <c r="AJ726" s="17">
        <f>ROUND(AC726/(1-VLOOKUP(AF726,Group,2,FALSE)),2)</f>
        <v>72.3</v>
      </c>
      <c r="AK726" s="17">
        <f>IF(VLOOKUP(AF726,Group,5,FALSE)="YES",VLOOKUP(ROUND(ROUND(AJ726,1)-AJ726,2),Round,2,FALSE)+VLOOKUP(AF726,Group,6,FALSE),0)</f>
        <v>0</v>
      </c>
      <c r="AL726" s="17">
        <f>IF(VLOOKUP(AF726,Group,7,FALSE)="",0,ROUND(AJ726-0.04999,1)-AJ726+AM726)</f>
        <v>0</v>
      </c>
      <c r="AM726" s="17" t="str">
        <f>IF(VLOOKUP(AF726,Group,7,FALSE)="","",VLOOKUP(AF726,Group,7,FALSE))</f>
        <v/>
      </c>
      <c r="AO726" s="31" t="s">
        <v>153</v>
      </c>
    </row>
    <row r="727" spans="2:41" s="3" customFormat="1" ht="9.9499999999999993" customHeight="1" x14ac:dyDescent="0.2">
      <c r="B727" s="114" t="s">
        <v>149</v>
      </c>
      <c r="D727" s="40"/>
      <c r="E727" s="75" t="s">
        <v>715</v>
      </c>
      <c r="F727" s="75"/>
      <c r="G727" s="30" t="s">
        <v>141</v>
      </c>
      <c r="H727" s="30"/>
      <c r="I727" s="30"/>
      <c r="J727" s="30"/>
      <c r="K727" s="30"/>
      <c r="L727" s="30"/>
      <c r="M727" s="30" t="s">
        <v>14</v>
      </c>
      <c r="N727" s="30"/>
      <c r="P727" s="75" t="s">
        <v>747</v>
      </c>
      <c r="Q727" s="90"/>
      <c r="R727" s="29"/>
      <c r="S727" s="39">
        <f>IF(Suggested="Yes",AA727,AG727)</f>
        <v>72.400000000000006</v>
      </c>
      <c r="T727" s="37" t="s">
        <v>140</v>
      </c>
      <c r="U727" s="5" t="str">
        <f>+Instructions!$B$3</f>
        <v>A</v>
      </c>
      <c r="V727" s="52"/>
      <c r="W727" s="56">
        <f>+Instructions!$C$22</f>
        <v>0</v>
      </c>
      <c r="X727" s="17">
        <f>ROUND($AA727*(1-W727)+0.004999,2)</f>
        <v>72.400000000000006</v>
      </c>
      <c r="Y727" s="52"/>
      <c r="Z727" s="6" t="s">
        <v>1307</v>
      </c>
      <c r="AA727" s="39">
        <v>72.400000000000006</v>
      </c>
      <c r="AB727" s="60">
        <f t="shared" si="321"/>
        <v>0</v>
      </c>
      <c r="AC727" s="17">
        <f t="shared" si="321"/>
        <v>72.400000000000006</v>
      </c>
      <c r="AD727" s="12">
        <f>(AG727-AC727)/AG727</f>
        <v>0</v>
      </c>
      <c r="AE727" s="122"/>
      <c r="AF727" s="129">
        <v>1</v>
      </c>
      <c r="AG727" s="38">
        <f>SUM(AJ727:AL727)+AE727</f>
        <v>72.400000000000006</v>
      </c>
      <c r="AH727" s="52"/>
      <c r="AJ727" s="17">
        <f>ROUND(AC727/(1-VLOOKUP(AF727,Group,2,FALSE)),2)</f>
        <v>72.400000000000006</v>
      </c>
      <c r="AK727" s="17">
        <f>IF(VLOOKUP(AF727,Group,5,FALSE)="YES",VLOOKUP(ROUND(ROUND(AJ727,1)-AJ727,2),Round,2,FALSE)+VLOOKUP(AF727,Group,6,FALSE),0)</f>
        <v>0</v>
      </c>
      <c r="AL727" s="17">
        <f>IF(VLOOKUP(AF727,Group,7,FALSE)="",0,ROUND(AJ727-0.04999,1)-AJ727+AM727)</f>
        <v>0</v>
      </c>
      <c r="AM727" s="17" t="str">
        <f>IF(VLOOKUP(AF727,Group,7,FALSE)="","",VLOOKUP(AF727,Group,7,FALSE))</f>
        <v/>
      </c>
      <c r="AO727" s="31" t="s">
        <v>153</v>
      </c>
    </row>
    <row r="728" spans="2:41" s="3" customFormat="1" ht="9.9499999999999993" customHeight="1" x14ac:dyDescent="0.2">
      <c r="B728" s="114" t="s">
        <v>149</v>
      </c>
      <c r="D728" s="40"/>
      <c r="E728" s="75" t="s">
        <v>716</v>
      </c>
      <c r="F728" s="75"/>
      <c r="G728" s="30" t="s">
        <v>141</v>
      </c>
      <c r="H728" s="30"/>
      <c r="I728" s="30"/>
      <c r="J728" s="30"/>
      <c r="K728" s="30"/>
      <c r="L728" s="30"/>
      <c r="M728" s="30" t="s">
        <v>14</v>
      </c>
      <c r="N728" s="30"/>
      <c r="P728" s="75" t="s">
        <v>719</v>
      </c>
      <c r="Q728" s="90"/>
      <c r="R728" s="29"/>
      <c r="S728" s="39">
        <f>IF(Suggested="Yes",AA728,AG728)</f>
        <v>71.95</v>
      </c>
      <c r="T728" s="37" t="s">
        <v>140</v>
      </c>
      <c r="U728" s="5" t="str">
        <f>+Instructions!$B$3</f>
        <v>A</v>
      </c>
      <c r="V728" s="52"/>
      <c r="W728" s="56">
        <f>+Instructions!$C$22</f>
        <v>0</v>
      </c>
      <c r="X728" s="17">
        <f>ROUND($AA728*(1-W728)+0.004999,2)</f>
        <v>71.95</v>
      </c>
      <c r="Y728" s="52"/>
      <c r="Z728" s="6" t="s">
        <v>1307</v>
      </c>
      <c r="AA728" s="39">
        <v>71.95</v>
      </c>
      <c r="AB728" s="60">
        <f t="shared" si="321"/>
        <v>0</v>
      </c>
      <c r="AC728" s="17">
        <f t="shared" si="321"/>
        <v>71.95</v>
      </c>
      <c r="AD728" s="12">
        <f>(AG728-AC728)/AG728</f>
        <v>0</v>
      </c>
      <c r="AE728" s="122"/>
      <c r="AF728" s="129">
        <v>1</v>
      </c>
      <c r="AG728" s="38">
        <f>SUM(AJ728:AL728)+AE728</f>
        <v>71.95</v>
      </c>
      <c r="AH728" s="52"/>
      <c r="AJ728" s="17">
        <f>ROUND(AC728/(1-VLOOKUP(AF728,Group,2,FALSE)),2)</f>
        <v>71.95</v>
      </c>
      <c r="AK728" s="17">
        <f>IF(VLOOKUP(AF728,Group,5,FALSE)="YES",VLOOKUP(ROUND(ROUND(AJ728,1)-AJ728,2),Round,2,FALSE)+VLOOKUP(AF728,Group,6,FALSE),0)</f>
        <v>0</v>
      </c>
      <c r="AL728" s="17">
        <f>IF(VLOOKUP(AF728,Group,7,FALSE)="",0,ROUND(AJ728-0.04999,1)-AJ728+AM728)</f>
        <v>0</v>
      </c>
      <c r="AM728" s="17" t="str">
        <f>IF(VLOOKUP(AF728,Group,7,FALSE)="","",VLOOKUP(AF728,Group,7,FALSE))</f>
        <v/>
      </c>
      <c r="AO728" s="31" t="s">
        <v>153</v>
      </c>
    </row>
    <row r="729" spans="2:41" s="3" customFormat="1" ht="9.9499999999999993" customHeight="1" x14ac:dyDescent="0.2">
      <c r="B729" s="114" t="s">
        <v>149</v>
      </c>
      <c r="D729" s="40"/>
      <c r="E729" s="75" t="s">
        <v>717</v>
      </c>
      <c r="F729" s="75"/>
      <c r="G729" s="30" t="s">
        <v>141</v>
      </c>
      <c r="H729" s="30"/>
      <c r="I729" s="30"/>
      <c r="J729" s="30"/>
      <c r="K729" s="30"/>
      <c r="L729" s="30"/>
      <c r="M729" s="30" t="s">
        <v>14</v>
      </c>
      <c r="N729" s="30"/>
      <c r="P729" s="75" t="s">
        <v>720</v>
      </c>
      <c r="Q729" s="90"/>
      <c r="R729" s="29"/>
      <c r="S729" s="39">
        <f>IF(Suggested="Yes",AA729,AG729)</f>
        <v>71.5</v>
      </c>
      <c r="T729" s="37" t="s">
        <v>140</v>
      </c>
      <c r="U729" s="5" t="str">
        <f>+Instructions!$B$3</f>
        <v>A</v>
      </c>
      <c r="V729" s="52"/>
      <c r="W729" s="56">
        <f>+Instructions!$C$22</f>
        <v>0</v>
      </c>
      <c r="X729" s="17">
        <f>ROUND($AA729*(1-W729)+0.004999,2)</f>
        <v>71.5</v>
      </c>
      <c r="Y729" s="52"/>
      <c r="Z729" s="6" t="s">
        <v>1307</v>
      </c>
      <c r="AA729" s="39">
        <v>71.5</v>
      </c>
      <c r="AB729" s="60">
        <f t="shared" si="321"/>
        <v>0</v>
      </c>
      <c r="AC729" s="17">
        <f t="shared" si="321"/>
        <v>71.5</v>
      </c>
      <c r="AD729" s="12">
        <f>(AG729-AC729)/AG729</f>
        <v>0</v>
      </c>
      <c r="AE729" s="122"/>
      <c r="AF729" s="129">
        <v>1</v>
      </c>
      <c r="AG729" s="38">
        <f>SUM(AJ729:AL729)+AE729</f>
        <v>71.5</v>
      </c>
      <c r="AH729" s="52"/>
      <c r="AJ729" s="17">
        <f>ROUND(AC729/(1-VLOOKUP(AF729,Group,2,FALSE)),2)</f>
        <v>71.5</v>
      </c>
      <c r="AK729" s="17">
        <f>IF(VLOOKUP(AF729,Group,5,FALSE)="YES",VLOOKUP(ROUND(ROUND(AJ729,1)-AJ729,2),Round,2,FALSE)+VLOOKUP(AF729,Group,6,FALSE),0)</f>
        <v>0</v>
      </c>
      <c r="AL729" s="17">
        <f>IF(VLOOKUP(AF729,Group,7,FALSE)="",0,ROUND(AJ729-0.04999,1)-AJ729+AM729)</f>
        <v>0</v>
      </c>
      <c r="AM729" s="17" t="str">
        <f>IF(VLOOKUP(AF729,Group,7,FALSE)="","",VLOOKUP(AF729,Group,7,FALSE))</f>
        <v/>
      </c>
      <c r="AO729" s="31" t="s">
        <v>153</v>
      </c>
    </row>
    <row r="730" spans="2:41" s="3" customFormat="1" ht="1.5" customHeight="1" x14ac:dyDescent="0.2">
      <c r="P730" s="75"/>
      <c r="Q730" s="90"/>
      <c r="R730" s="6"/>
      <c r="S730" s="39"/>
      <c r="T730" s="6"/>
      <c r="U730" s="5"/>
      <c r="V730" s="52"/>
      <c r="W730" s="56"/>
      <c r="X730" s="15"/>
      <c r="Y730" s="52"/>
      <c r="Z730" s="39"/>
      <c r="AA730" s="39"/>
      <c r="AB730" s="55"/>
      <c r="AC730" s="17"/>
      <c r="AD730" s="15"/>
      <c r="AE730" s="65"/>
      <c r="AF730" s="125"/>
      <c r="AG730" s="39"/>
      <c r="AH730" s="52"/>
      <c r="AJ730" s="17"/>
      <c r="AK730" s="17"/>
      <c r="AL730" s="17"/>
      <c r="AM730" s="17"/>
      <c r="AO730" s="31" t="s">
        <v>153</v>
      </c>
    </row>
    <row r="731" spans="2:41" s="3" customFormat="1" ht="9.75" customHeight="1" x14ac:dyDescent="0.2">
      <c r="D731" s="3" t="s">
        <v>146</v>
      </c>
      <c r="E731" s="177" t="s">
        <v>934</v>
      </c>
      <c r="P731" s="75"/>
      <c r="Q731" s="90"/>
      <c r="R731" s="6"/>
      <c r="S731" s="39"/>
      <c r="T731" s="6"/>
      <c r="U731" s="5"/>
      <c r="V731" s="52"/>
      <c r="W731" s="56"/>
      <c r="X731" s="15"/>
      <c r="Y731" s="52"/>
      <c r="Z731" s="39"/>
      <c r="AA731" s="39"/>
      <c r="AB731" s="55"/>
      <c r="AC731" s="17"/>
      <c r="AD731" s="15"/>
      <c r="AE731" s="65"/>
      <c r="AF731" s="125"/>
      <c r="AG731" s="39"/>
      <c r="AH731" s="52"/>
      <c r="AJ731" s="17"/>
      <c r="AK731" s="17"/>
      <c r="AL731" s="17"/>
      <c r="AM731" s="17"/>
      <c r="AO731" s="31"/>
    </row>
    <row r="732" spans="2:41" s="3" customFormat="1" ht="9.75" customHeight="1" x14ac:dyDescent="0.2">
      <c r="E732" s="177" t="s">
        <v>1087</v>
      </c>
      <c r="P732" s="75"/>
      <c r="Q732" s="90"/>
      <c r="R732" s="6"/>
      <c r="S732" s="39"/>
      <c r="T732" s="6"/>
      <c r="U732" s="5"/>
      <c r="V732" s="52"/>
      <c r="W732" s="56"/>
      <c r="X732" s="15"/>
      <c r="Y732" s="52"/>
      <c r="Z732" s="39"/>
      <c r="AA732" s="39"/>
      <c r="AB732" s="55"/>
      <c r="AC732" s="17"/>
      <c r="AD732" s="15"/>
      <c r="AE732" s="65"/>
      <c r="AF732" s="125"/>
      <c r="AG732" s="39"/>
      <c r="AH732" s="52"/>
      <c r="AJ732" s="17"/>
      <c r="AK732" s="17"/>
      <c r="AL732" s="17"/>
      <c r="AM732" s="17"/>
      <c r="AO732" s="31"/>
    </row>
    <row r="733" spans="2:41" s="3" customFormat="1" ht="9.75" customHeight="1" x14ac:dyDescent="0.2">
      <c r="E733" s="177" t="s">
        <v>1088</v>
      </c>
      <c r="P733" s="75"/>
      <c r="Q733" s="90"/>
      <c r="R733" s="6"/>
      <c r="S733" s="39"/>
      <c r="T733" s="6"/>
      <c r="U733" s="5"/>
      <c r="V733" s="52"/>
      <c r="W733" s="56"/>
      <c r="X733" s="15"/>
      <c r="Y733" s="52"/>
      <c r="Z733" s="39"/>
      <c r="AA733" s="39"/>
      <c r="AB733" s="55"/>
      <c r="AC733" s="17"/>
      <c r="AD733" s="15"/>
      <c r="AE733" s="65"/>
      <c r="AF733" s="125"/>
      <c r="AG733" s="39"/>
      <c r="AH733" s="52"/>
      <c r="AJ733" s="17"/>
      <c r="AK733" s="17"/>
      <c r="AL733" s="17"/>
      <c r="AM733" s="17"/>
      <c r="AO733" s="31"/>
    </row>
    <row r="734" spans="2:41" s="3" customFormat="1" ht="9.75" customHeight="1" x14ac:dyDescent="0.2">
      <c r="D734" s="80"/>
      <c r="E734" s="177" t="s">
        <v>721</v>
      </c>
      <c r="P734" s="75"/>
      <c r="Q734" s="90"/>
      <c r="R734" s="6"/>
      <c r="S734" s="39"/>
      <c r="T734" s="6"/>
      <c r="U734" s="5"/>
      <c r="V734" s="52"/>
      <c r="W734" s="56"/>
      <c r="X734" s="15"/>
      <c r="Y734" s="52"/>
      <c r="Z734" s="39"/>
      <c r="AA734" s="39"/>
      <c r="AB734" s="55"/>
      <c r="AC734" s="17"/>
      <c r="AD734" s="15"/>
      <c r="AE734" s="65"/>
      <c r="AF734" s="125"/>
      <c r="AG734" s="39"/>
      <c r="AH734" s="52"/>
      <c r="AJ734" s="17"/>
      <c r="AK734" s="17"/>
      <c r="AL734" s="17"/>
      <c r="AM734" s="17"/>
      <c r="AO734" s="31"/>
    </row>
    <row r="735" spans="2:41" s="3" customFormat="1" ht="3.95" customHeight="1" x14ac:dyDescent="0.2">
      <c r="C735" s="35"/>
      <c r="D735" s="40"/>
      <c r="E735" s="142"/>
      <c r="F735" s="142"/>
      <c r="G735" s="142"/>
      <c r="H735" s="142"/>
      <c r="I735" s="142"/>
      <c r="J735" s="142"/>
      <c r="K735" s="142"/>
      <c r="M735" s="142"/>
      <c r="N735" s="142"/>
      <c r="O735" s="30"/>
      <c r="P735" s="30"/>
      <c r="Q735" s="30"/>
      <c r="R735" s="30"/>
      <c r="S735" s="30"/>
      <c r="T735" s="30"/>
      <c r="U735" s="5"/>
      <c r="V735" s="52"/>
      <c r="W735" s="70"/>
      <c r="X735" s="70"/>
      <c r="Y735" s="52"/>
      <c r="Z735" s="39"/>
      <c r="AA735" s="39"/>
      <c r="AB735" s="55"/>
      <c r="AC735" s="17"/>
      <c r="AD735" s="15"/>
      <c r="AE735" s="65"/>
      <c r="AF735" s="125"/>
      <c r="AG735" s="17"/>
      <c r="AH735" s="52"/>
      <c r="AJ735" s="17"/>
      <c r="AK735" s="17"/>
      <c r="AL735" s="17"/>
      <c r="AM735" s="17"/>
      <c r="AO735" s="31"/>
    </row>
    <row r="736" spans="2:41" s="3" customFormat="1" ht="9.9499999999999993" customHeight="1" x14ac:dyDescent="0.2">
      <c r="C736" s="74" t="s">
        <v>1089</v>
      </c>
      <c r="R736" s="80" t="s">
        <v>603</v>
      </c>
      <c r="S736" s="200" t="s">
        <v>609</v>
      </c>
      <c r="T736" s="201"/>
      <c r="U736" s="5"/>
      <c r="V736" s="52"/>
      <c r="W736" s="56"/>
      <c r="X736" s="15"/>
      <c r="Y736" s="52"/>
      <c r="Z736" s="39"/>
      <c r="AA736" s="39"/>
      <c r="AB736" s="55"/>
      <c r="AC736" s="17"/>
      <c r="AD736" s="15"/>
      <c r="AE736" s="65"/>
      <c r="AF736" s="125"/>
      <c r="AG736" s="39"/>
      <c r="AH736" s="52"/>
      <c r="AJ736" s="17"/>
      <c r="AK736" s="17"/>
      <c r="AL736" s="17"/>
      <c r="AM736" s="17"/>
      <c r="AO736" s="31"/>
    </row>
    <row r="737" spans="2:41" s="3" customFormat="1" ht="2.4500000000000002" customHeight="1" x14ac:dyDescent="0.2">
      <c r="C737" s="35"/>
      <c r="D737" s="40"/>
      <c r="J737" s="142"/>
      <c r="K737" s="142"/>
      <c r="M737" s="142"/>
      <c r="N737" s="142"/>
      <c r="O737" s="30"/>
      <c r="P737" s="30"/>
      <c r="Q737" s="30"/>
      <c r="R737" s="30"/>
      <c r="S737" s="30"/>
      <c r="T737" s="30"/>
      <c r="U737" s="5"/>
      <c r="V737" s="52"/>
      <c r="W737" s="70"/>
      <c r="X737" s="70"/>
      <c r="Y737" s="52"/>
      <c r="Z737" s="39"/>
      <c r="AA737" s="39"/>
      <c r="AB737" s="55"/>
      <c r="AC737" s="17"/>
      <c r="AD737" s="15"/>
      <c r="AE737" s="65"/>
      <c r="AF737" s="125"/>
      <c r="AG737" s="17"/>
      <c r="AH737" s="52"/>
      <c r="AJ737" s="17"/>
      <c r="AK737" s="17"/>
      <c r="AL737" s="17"/>
      <c r="AM737" s="17"/>
      <c r="AO737" s="31"/>
    </row>
    <row r="738" spans="2:41" s="3" customFormat="1" ht="9.9499999999999993" customHeight="1" x14ac:dyDescent="0.2">
      <c r="C738" s="35"/>
      <c r="D738" s="40" t="s">
        <v>91</v>
      </c>
      <c r="E738" s="142" t="s">
        <v>491</v>
      </c>
      <c r="F738" s="142"/>
      <c r="G738" s="142" t="s">
        <v>1238</v>
      </c>
      <c r="H738" s="142"/>
      <c r="I738" s="142"/>
      <c r="J738" s="142" t="s">
        <v>1241</v>
      </c>
      <c r="K738" s="142"/>
      <c r="L738" s="142" t="s">
        <v>1242</v>
      </c>
      <c r="M738" s="142"/>
      <c r="N738" s="142"/>
      <c r="O738" s="142"/>
      <c r="R738" s="30"/>
      <c r="S738" s="39"/>
      <c r="T738" s="30"/>
      <c r="U738" s="5"/>
      <c r="V738" s="52"/>
      <c r="W738" s="70"/>
      <c r="X738" s="70"/>
      <c r="Y738" s="52"/>
      <c r="Z738" s="39"/>
      <c r="AA738" s="39"/>
      <c r="AB738" s="55"/>
      <c r="AC738" s="17"/>
      <c r="AD738" s="15"/>
      <c r="AE738" s="65"/>
      <c r="AF738" s="125"/>
      <c r="AG738" s="17"/>
      <c r="AH738" s="52"/>
      <c r="AJ738" s="17"/>
      <c r="AK738" s="17"/>
      <c r="AL738" s="17"/>
      <c r="AM738" s="17"/>
      <c r="AO738" s="31"/>
    </row>
    <row r="739" spans="2:41" s="3" customFormat="1" ht="9.9499999999999993" customHeight="1" x14ac:dyDescent="0.2">
      <c r="C739" s="35"/>
      <c r="D739" s="40"/>
      <c r="E739" s="142" t="s">
        <v>896</v>
      </c>
      <c r="F739" s="142"/>
      <c r="G739" s="142" t="s">
        <v>1239</v>
      </c>
      <c r="H739" s="142"/>
      <c r="I739" s="142"/>
      <c r="J739" s="142" t="s">
        <v>1240</v>
      </c>
      <c r="K739" s="142"/>
      <c r="L739" s="142" t="s">
        <v>1243</v>
      </c>
      <c r="M739" s="142"/>
      <c r="N739" s="142"/>
      <c r="O739" s="142"/>
      <c r="R739" s="30"/>
      <c r="S739" s="39"/>
      <c r="T739" s="30"/>
      <c r="U739" s="5"/>
      <c r="V739" s="52"/>
      <c r="W739" s="70"/>
      <c r="X739" s="70"/>
      <c r="Y739" s="52"/>
      <c r="Z739" s="39"/>
      <c r="AA739" s="39"/>
      <c r="AB739" s="55"/>
      <c r="AC739" s="17"/>
      <c r="AD739" s="15"/>
      <c r="AE739" s="65"/>
      <c r="AF739" s="125"/>
      <c r="AG739" s="17"/>
      <c r="AH739" s="52"/>
      <c r="AJ739" s="17"/>
      <c r="AK739" s="17"/>
      <c r="AL739" s="17"/>
      <c r="AM739" s="17"/>
      <c r="AO739" s="31"/>
    </row>
    <row r="740" spans="2:41" s="3" customFormat="1" ht="9.9499999999999993" customHeight="1" x14ac:dyDescent="0.2">
      <c r="C740" s="35"/>
      <c r="D740" s="40"/>
      <c r="E740" s="142" t="s">
        <v>1010</v>
      </c>
      <c r="F740" s="142"/>
      <c r="G740" s="142" t="s">
        <v>1236</v>
      </c>
      <c r="H740" s="142"/>
      <c r="I740" s="142"/>
      <c r="J740" s="142" t="s">
        <v>1237</v>
      </c>
      <c r="K740" s="142"/>
      <c r="L740" s="142" t="s">
        <v>1023</v>
      </c>
      <c r="M740" s="142"/>
      <c r="N740" s="142"/>
      <c r="O740" s="142"/>
      <c r="R740" s="30"/>
      <c r="S740" s="75"/>
      <c r="T740" s="30"/>
      <c r="U740" s="5"/>
      <c r="V740" s="52"/>
      <c r="W740" s="70"/>
      <c r="X740" s="70"/>
      <c r="Y740" s="52"/>
      <c r="Z740" s="39"/>
      <c r="AA740" s="39"/>
      <c r="AB740" s="55"/>
      <c r="AC740" s="17"/>
      <c r="AD740" s="15"/>
      <c r="AE740" s="65"/>
      <c r="AF740" s="125"/>
      <c r="AG740" s="17"/>
      <c r="AH740" s="52"/>
      <c r="AJ740" s="17"/>
      <c r="AK740" s="17"/>
      <c r="AL740" s="17"/>
      <c r="AM740" s="17"/>
      <c r="AO740" s="31"/>
    </row>
    <row r="741" spans="2:41" s="3" customFormat="1" ht="1.5" customHeight="1" x14ac:dyDescent="0.2">
      <c r="P741" s="75"/>
      <c r="Q741" s="90"/>
      <c r="R741" s="6"/>
      <c r="S741" s="39"/>
      <c r="T741" s="6"/>
      <c r="U741" s="5"/>
      <c r="V741" s="52"/>
      <c r="W741" s="56"/>
      <c r="X741" s="15"/>
      <c r="Y741" s="52"/>
      <c r="Z741" s="39"/>
      <c r="AA741" s="39"/>
      <c r="AB741" s="55"/>
      <c r="AC741" s="17"/>
      <c r="AD741" s="15"/>
      <c r="AE741" s="65"/>
      <c r="AF741" s="125"/>
      <c r="AG741" s="39"/>
      <c r="AH741" s="52"/>
      <c r="AJ741" s="17"/>
      <c r="AK741" s="17"/>
      <c r="AL741" s="17"/>
      <c r="AM741" s="17"/>
      <c r="AO741" s="31" t="s">
        <v>153</v>
      </c>
    </row>
    <row r="742" spans="2:41" s="3" customFormat="1" ht="9.9499999999999993" customHeight="1" x14ac:dyDescent="0.2">
      <c r="B742" s="113" t="s">
        <v>89</v>
      </c>
      <c r="D742" s="40"/>
      <c r="E742" s="75" t="s">
        <v>346</v>
      </c>
      <c r="F742" s="75"/>
      <c r="G742" s="30" t="s">
        <v>344</v>
      </c>
      <c r="H742" s="30"/>
      <c r="I742" s="30"/>
      <c r="J742" s="30"/>
      <c r="K742" s="30"/>
      <c r="L742" s="30"/>
      <c r="M742" s="30" t="s">
        <v>517</v>
      </c>
      <c r="N742" s="30"/>
      <c r="P742" s="75" t="s">
        <v>347</v>
      </c>
      <c r="Q742" s="90"/>
      <c r="R742" s="29"/>
      <c r="S742" s="39">
        <f t="shared" ref="S742:S747" si="322">IF(Suggested="Yes",AA742,AG742)</f>
        <v>96.7</v>
      </c>
      <c r="T742" s="37" t="s">
        <v>140</v>
      </c>
      <c r="U742" s="5" t="str">
        <f>+Instructions!$B$3</f>
        <v>A</v>
      </c>
      <c r="V742" s="52"/>
      <c r="W742" s="56">
        <f>+Instructions!$C$22</f>
        <v>0</v>
      </c>
      <c r="X742" s="17">
        <f t="shared" ref="X742:X747" si="323">ROUND($AA742*(1-W742)+0.004999,2)</f>
        <v>96.7</v>
      </c>
      <c r="Y742" s="52"/>
      <c r="Z742" s="6" t="s">
        <v>1307</v>
      </c>
      <c r="AA742" s="39">
        <v>96.7</v>
      </c>
      <c r="AB742" s="60">
        <f t="shared" ref="AB742:AC747" si="324">+W742</f>
        <v>0</v>
      </c>
      <c r="AC742" s="17">
        <f t="shared" si="324"/>
        <v>96.7</v>
      </c>
      <c r="AD742" s="12">
        <f t="shared" ref="AD742:AD747" si="325">(AG742-AC742)/AG742</f>
        <v>0</v>
      </c>
      <c r="AE742" s="122"/>
      <c r="AF742" s="130">
        <v>3</v>
      </c>
      <c r="AG742" s="53">
        <f t="shared" ref="AG742:AG747" si="326">SUM(AJ742:AL742)+AE742</f>
        <v>96.7</v>
      </c>
      <c r="AH742" s="52"/>
      <c r="AJ742" s="17">
        <f t="shared" ref="AJ742:AJ747" si="327">ROUND(AC742/(1-VLOOKUP(AF742,Group,2,FALSE)),2)</f>
        <v>96.7</v>
      </c>
      <c r="AK742" s="17">
        <f t="shared" ref="AK742:AK747" si="328">IF(VLOOKUP(AF742,Group,5,FALSE)="YES",VLOOKUP(ROUND(ROUND(AJ742,1)-AJ742,2),Round,2,FALSE)+VLOOKUP(AF742,Group,6,FALSE),0)</f>
        <v>0</v>
      </c>
      <c r="AL742" s="17">
        <f t="shared" ref="AL742:AL747" si="329">IF(VLOOKUP(AF742,Group,7,FALSE)="",0,ROUND(AJ742-0.04999,1)-AJ742+AM742)</f>
        <v>0</v>
      </c>
      <c r="AM742" s="17" t="str">
        <f t="shared" ref="AM742:AM747" si="330">IF(VLOOKUP(AF742,Group,7,FALSE)="","",VLOOKUP(AF742,Group,7,FALSE))</f>
        <v/>
      </c>
      <c r="AO742" s="31" t="s">
        <v>153</v>
      </c>
    </row>
    <row r="743" spans="2:41" s="3" customFormat="1" ht="9.9499999999999993" customHeight="1" x14ac:dyDescent="0.2">
      <c r="B743" s="113" t="s">
        <v>89</v>
      </c>
      <c r="D743" s="40"/>
      <c r="E743" s="75" t="s">
        <v>492</v>
      </c>
      <c r="F743" s="75"/>
      <c r="G743" s="30" t="s">
        <v>493</v>
      </c>
      <c r="H743" s="30"/>
      <c r="I743" s="30"/>
      <c r="J743" s="30"/>
      <c r="K743" s="30"/>
      <c r="L743" s="30"/>
      <c r="M743" s="30" t="s">
        <v>517</v>
      </c>
      <c r="N743" s="30"/>
      <c r="P743" s="75" t="s">
        <v>225</v>
      </c>
      <c r="Q743" s="90"/>
      <c r="R743" s="29"/>
      <c r="S743" s="39">
        <f t="shared" si="322"/>
        <v>90.7</v>
      </c>
      <c r="T743" s="37" t="s">
        <v>140</v>
      </c>
      <c r="U743" s="5" t="str">
        <f>+Instructions!$B$3</f>
        <v>A</v>
      </c>
      <c r="V743" s="52"/>
      <c r="W743" s="56">
        <f>+Instructions!$C$22</f>
        <v>0</v>
      </c>
      <c r="X743" s="17">
        <f t="shared" si="323"/>
        <v>90.7</v>
      </c>
      <c r="Y743" s="52"/>
      <c r="Z743" s="6" t="s">
        <v>1307</v>
      </c>
      <c r="AA743" s="39">
        <v>90.7</v>
      </c>
      <c r="AB743" s="60">
        <f t="shared" si="324"/>
        <v>0</v>
      </c>
      <c r="AC743" s="17">
        <f t="shared" si="324"/>
        <v>90.7</v>
      </c>
      <c r="AD743" s="12">
        <f t="shared" si="325"/>
        <v>0</v>
      </c>
      <c r="AE743" s="122"/>
      <c r="AF743" s="130">
        <v>3</v>
      </c>
      <c r="AG743" s="53">
        <f t="shared" si="326"/>
        <v>90.7</v>
      </c>
      <c r="AH743" s="52"/>
      <c r="AJ743" s="17">
        <f t="shared" si="327"/>
        <v>90.7</v>
      </c>
      <c r="AK743" s="17">
        <f t="shared" si="328"/>
        <v>0</v>
      </c>
      <c r="AL743" s="17">
        <f t="shared" si="329"/>
        <v>0</v>
      </c>
      <c r="AM743" s="17" t="str">
        <f t="shared" si="330"/>
        <v/>
      </c>
      <c r="AO743" s="31" t="s">
        <v>153</v>
      </c>
    </row>
    <row r="744" spans="2:41" s="3" customFormat="1" ht="9.9499999999999993" customHeight="1" x14ac:dyDescent="0.2">
      <c r="B744" s="113" t="s">
        <v>89</v>
      </c>
      <c r="D744" s="40"/>
      <c r="E744" s="75" t="s">
        <v>348</v>
      </c>
      <c r="F744" s="75"/>
      <c r="G744" s="30" t="s">
        <v>0</v>
      </c>
      <c r="H744" s="30"/>
      <c r="I744" s="30"/>
      <c r="J744" s="30"/>
      <c r="K744" s="30"/>
      <c r="L744" s="30"/>
      <c r="M744" s="30" t="s">
        <v>517</v>
      </c>
      <c r="N744" s="30"/>
      <c r="P744" s="75" t="s">
        <v>50</v>
      </c>
      <c r="Q744" s="90"/>
      <c r="R744" s="29"/>
      <c r="S744" s="39">
        <f t="shared" si="322"/>
        <v>97</v>
      </c>
      <c r="T744" s="37" t="s">
        <v>140</v>
      </c>
      <c r="U744" s="5" t="str">
        <f>+Instructions!$B$3</f>
        <v>A</v>
      </c>
      <c r="V744" s="52"/>
      <c r="W744" s="56">
        <f>+Instructions!$C$22</f>
        <v>0</v>
      </c>
      <c r="X744" s="17">
        <f t="shared" si="323"/>
        <v>97</v>
      </c>
      <c r="Y744" s="52"/>
      <c r="Z744" s="6" t="s">
        <v>1307</v>
      </c>
      <c r="AA744" s="39">
        <v>97</v>
      </c>
      <c r="AB744" s="60">
        <f t="shared" si="324"/>
        <v>0</v>
      </c>
      <c r="AC744" s="17">
        <f t="shared" si="324"/>
        <v>97</v>
      </c>
      <c r="AD744" s="12">
        <f t="shared" si="325"/>
        <v>0</v>
      </c>
      <c r="AE744" s="122"/>
      <c r="AF744" s="130">
        <v>3</v>
      </c>
      <c r="AG744" s="53">
        <f t="shared" si="326"/>
        <v>97</v>
      </c>
      <c r="AH744" s="52"/>
      <c r="AJ744" s="17">
        <f t="shared" si="327"/>
        <v>97</v>
      </c>
      <c r="AK744" s="17">
        <f t="shared" si="328"/>
        <v>0</v>
      </c>
      <c r="AL744" s="17">
        <f t="shared" si="329"/>
        <v>0</v>
      </c>
      <c r="AM744" s="17" t="str">
        <f t="shared" si="330"/>
        <v/>
      </c>
      <c r="AO744" s="31" t="s">
        <v>153</v>
      </c>
    </row>
    <row r="745" spans="2:41" s="3" customFormat="1" ht="9.9499999999999993" customHeight="1" x14ac:dyDescent="0.2">
      <c r="B745" s="113" t="s">
        <v>89</v>
      </c>
      <c r="D745" s="40"/>
      <c r="E745" s="75" t="s">
        <v>349</v>
      </c>
      <c r="F745" s="75"/>
      <c r="G745" s="30" t="s">
        <v>203</v>
      </c>
      <c r="H745" s="30"/>
      <c r="I745" s="30"/>
      <c r="J745" s="30"/>
      <c r="K745" s="30"/>
      <c r="L745" s="30"/>
      <c r="M745" s="30" t="s">
        <v>517</v>
      </c>
      <c r="N745" s="30"/>
      <c r="P745" s="75" t="s">
        <v>350</v>
      </c>
      <c r="Q745" s="90"/>
      <c r="R745" s="29"/>
      <c r="S745" s="39">
        <f t="shared" si="322"/>
        <v>97.3</v>
      </c>
      <c r="T745" s="37" t="s">
        <v>140</v>
      </c>
      <c r="U745" s="5" t="str">
        <f>+Instructions!$B$3</f>
        <v>A</v>
      </c>
      <c r="V745" s="52"/>
      <c r="W745" s="56">
        <f>+Instructions!$C$22</f>
        <v>0</v>
      </c>
      <c r="X745" s="17">
        <f t="shared" si="323"/>
        <v>97.3</v>
      </c>
      <c r="Y745" s="52"/>
      <c r="Z745" s="6" t="s">
        <v>1307</v>
      </c>
      <c r="AA745" s="39">
        <v>97.3</v>
      </c>
      <c r="AB745" s="60">
        <f t="shared" si="324"/>
        <v>0</v>
      </c>
      <c r="AC745" s="17">
        <f t="shared" si="324"/>
        <v>97.3</v>
      </c>
      <c r="AD745" s="12">
        <f t="shared" si="325"/>
        <v>0</v>
      </c>
      <c r="AE745" s="122"/>
      <c r="AF745" s="130">
        <v>3</v>
      </c>
      <c r="AG745" s="53">
        <f t="shared" si="326"/>
        <v>97.3</v>
      </c>
      <c r="AH745" s="52"/>
      <c r="AJ745" s="17">
        <f t="shared" si="327"/>
        <v>97.3</v>
      </c>
      <c r="AK745" s="17">
        <f t="shared" si="328"/>
        <v>0</v>
      </c>
      <c r="AL745" s="17">
        <f t="shared" si="329"/>
        <v>0</v>
      </c>
      <c r="AM745" s="17" t="str">
        <f t="shared" si="330"/>
        <v/>
      </c>
      <c r="AO745" s="31" t="s">
        <v>153</v>
      </c>
    </row>
    <row r="746" spans="2:41" s="3" customFormat="1" ht="9.9499999999999993" customHeight="1" x14ac:dyDescent="0.2">
      <c r="B746" s="113" t="s">
        <v>89</v>
      </c>
      <c r="D746" s="40"/>
      <c r="E746" s="75" t="s">
        <v>494</v>
      </c>
      <c r="F746" s="75"/>
      <c r="G746" s="30" t="s">
        <v>589</v>
      </c>
      <c r="H746" s="30"/>
      <c r="I746" s="30"/>
      <c r="J746" s="30"/>
      <c r="K746" s="30"/>
      <c r="L746" s="30"/>
      <c r="M746" s="30" t="s">
        <v>517</v>
      </c>
      <c r="N746" s="30"/>
      <c r="P746" s="75" t="s">
        <v>495</v>
      </c>
      <c r="Q746" s="90"/>
      <c r="R746" s="29" t="s">
        <v>145</v>
      </c>
      <c r="S746" s="39">
        <f t="shared" si="322"/>
        <v>96.75</v>
      </c>
      <c r="T746" s="37" t="s">
        <v>140</v>
      </c>
      <c r="U746" s="5" t="str">
        <f>+Instructions!$B$3</f>
        <v>A</v>
      </c>
      <c r="V746" s="52"/>
      <c r="W746" s="56">
        <f>+Instructions!$C$22</f>
        <v>0</v>
      </c>
      <c r="X746" s="17">
        <f t="shared" si="323"/>
        <v>96.75</v>
      </c>
      <c r="Y746" s="52"/>
      <c r="Z746" s="6" t="s">
        <v>1307</v>
      </c>
      <c r="AA746" s="39">
        <v>96.75</v>
      </c>
      <c r="AB746" s="60">
        <f t="shared" si="324"/>
        <v>0</v>
      </c>
      <c r="AC746" s="17">
        <f t="shared" si="324"/>
        <v>96.75</v>
      </c>
      <c r="AD746" s="12">
        <f t="shared" si="325"/>
        <v>0</v>
      </c>
      <c r="AE746" s="122"/>
      <c r="AF746" s="130">
        <v>3</v>
      </c>
      <c r="AG746" s="53">
        <f t="shared" si="326"/>
        <v>96.75</v>
      </c>
      <c r="AH746" s="52"/>
      <c r="AJ746" s="17">
        <f t="shared" si="327"/>
        <v>96.75</v>
      </c>
      <c r="AK746" s="17">
        <f t="shared" si="328"/>
        <v>0</v>
      </c>
      <c r="AL746" s="17">
        <f t="shared" si="329"/>
        <v>0</v>
      </c>
      <c r="AM746" s="17" t="str">
        <f t="shared" si="330"/>
        <v/>
      </c>
      <c r="AO746" s="31" t="s">
        <v>153</v>
      </c>
    </row>
    <row r="747" spans="2:41" s="3" customFormat="1" ht="9.9499999999999993" customHeight="1" x14ac:dyDescent="0.2">
      <c r="B747" s="113" t="s">
        <v>89</v>
      </c>
      <c r="D747" s="40"/>
      <c r="E747" s="75" t="s">
        <v>929</v>
      </c>
      <c r="F747" s="75"/>
      <c r="G747" s="30" t="s">
        <v>590</v>
      </c>
      <c r="H747" s="30"/>
      <c r="I747" s="30"/>
      <c r="J747" s="30"/>
      <c r="K747" s="30"/>
      <c r="L747" s="30"/>
      <c r="M747" s="30" t="s">
        <v>517</v>
      </c>
      <c r="N747" s="30"/>
      <c r="P747" s="75" t="s">
        <v>503</v>
      </c>
      <c r="Q747" s="90"/>
      <c r="R747" s="29"/>
      <c r="S747" s="39">
        <f t="shared" si="322"/>
        <v>96.5</v>
      </c>
      <c r="T747" s="37" t="s">
        <v>140</v>
      </c>
      <c r="U747" s="5" t="str">
        <f>+Instructions!$B$3</f>
        <v>A</v>
      </c>
      <c r="V747" s="52"/>
      <c r="W747" s="56">
        <f>+Instructions!$C$22</f>
        <v>0</v>
      </c>
      <c r="X747" s="17">
        <f t="shared" si="323"/>
        <v>96.5</v>
      </c>
      <c r="Y747" s="52"/>
      <c r="Z747" s="6" t="s">
        <v>1307</v>
      </c>
      <c r="AA747" s="39">
        <v>96.5</v>
      </c>
      <c r="AB747" s="60">
        <f t="shared" si="324"/>
        <v>0</v>
      </c>
      <c r="AC747" s="17">
        <f t="shared" si="324"/>
        <v>96.5</v>
      </c>
      <c r="AD747" s="12">
        <f t="shared" si="325"/>
        <v>0</v>
      </c>
      <c r="AE747" s="122"/>
      <c r="AF747" s="130">
        <v>3</v>
      </c>
      <c r="AG747" s="53">
        <f t="shared" si="326"/>
        <v>96.5</v>
      </c>
      <c r="AH747" s="52"/>
      <c r="AJ747" s="17">
        <f t="shared" si="327"/>
        <v>96.5</v>
      </c>
      <c r="AK747" s="17">
        <f t="shared" si="328"/>
        <v>0</v>
      </c>
      <c r="AL747" s="17">
        <f t="shared" si="329"/>
        <v>0</v>
      </c>
      <c r="AM747" s="17" t="str">
        <f t="shared" si="330"/>
        <v/>
      </c>
      <c r="AO747" s="31" t="s">
        <v>153</v>
      </c>
    </row>
    <row r="748" spans="2:41" s="3" customFormat="1" ht="1.5" customHeight="1" x14ac:dyDescent="0.2">
      <c r="P748" s="75"/>
      <c r="Q748" s="90"/>
      <c r="R748" s="6"/>
      <c r="S748" s="39"/>
      <c r="T748" s="6"/>
      <c r="U748" s="5"/>
      <c r="V748" s="52"/>
      <c r="W748" s="56"/>
      <c r="X748" s="15"/>
      <c r="Y748" s="52"/>
      <c r="Z748" s="39"/>
      <c r="AA748" s="39"/>
      <c r="AB748" s="55"/>
      <c r="AC748" s="17"/>
      <c r="AD748" s="15"/>
      <c r="AE748" s="65"/>
      <c r="AF748" s="125"/>
      <c r="AG748" s="39"/>
      <c r="AH748" s="52"/>
      <c r="AJ748" s="17"/>
      <c r="AK748" s="17"/>
      <c r="AL748" s="17"/>
      <c r="AM748" s="17"/>
      <c r="AO748" s="31" t="s">
        <v>153</v>
      </c>
    </row>
    <row r="749" spans="2:41" s="3" customFormat="1" ht="9.75" customHeight="1" x14ac:dyDescent="0.2">
      <c r="D749" s="3" t="s">
        <v>146</v>
      </c>
      <c r="E749" s="177" t="s">
        <v>307</v>
      </c>
      <c r="P749" s="75"/>
      <c r="Q749" s="90"/>
      <c r="R749" s="6"/>
      <c r="S749" s="39"/>
      <c r="T749" s="6"/>
      <c r="U749" s="5"/>
      <c r="V749" s="52"/>
      <c r="W749" s="56"/>
      <c r="X749" s="15"/>
      <c r="Y749" s="52"/>
      <c r="Z749" s="39"/>
      <c r="AA749" s="39"/>
      <c r="AB749" s="55"/>
      <c r="AC749" s="17"/>
      <c r="AD749" s="15"/>
      <c r="AE749" s="65"/>
      <c r="AF749" s="125"/>
      <c r="AG749" s="39"/>
      <c r="AH749" s="52"/>
      <c r="AJ749" s="17"/>
      <c r="AK749" s="17"/>
      <c r="AL749" s="17"/>
      <c r="AM749" s="17"/>
      <c r="AO749" s="31"/>
    </row>
    <row r="750" spans="2:41" s="3" customFormat="1" ht="9.75" customHeight="1" x14ac:dyDescent="0.2">
      <c r="E750" s="177" t="s">
        <v>1011</v>
      </c>
      <c r="M750" s="177"/>
      <c r="P750" s="75"/>
      <c r="Q750" s="90"/>
      <c r="R750" s="6"/>
      <c r="S750" s="39"/>
      <c r="T750" s="6"/>
      <c r="U750" s="5"/>
      <c r="V750" s="52"/>
      <c r="W750" s="56"/>
      <c r="X750" s="15"/>
      <c r="Y750" s="52"/>
      <c r="Z750" s="39"/>
      <c r="AA750" s="39"/>
      <c r="AB750" s="55"/>
      <c r="AC750" s="17"/>
      <c r="AD750" s="15"/>
      <c r="AE750" s="65"/>
      <c r="AF750" s="125"/>
      <c r="AG750" s="39"/>
      <c r="AH750" s="52"/>
      <c r="AJ750" s="17"/>
      <c r="AK750" s="17"/>
      <c r="AL750" s="17"/>
      <c r="AM750" s="17"/>
      <c r="AO750" s="31"/>
    </row>
    <row r="751" spans="2:41" s="3" customFormat="1" ht="9.75" customHeight="1" x14ac:dyDescent="0.2">
      <c r="E751" s="177" t="s">
        <v>1211</v>
      </c>
      <c r="M751" s="177"/>
      <c r="P751" s="75"/>
      <c r="Q751" s="90"/>
      <c r="R751" s="6"/>
      <c r="S751" s="39"/>
      <c r="T751" s="6"/>
      <c r="U751" s="5"/>
      <c r="V751" s="52"/>
      <c r="W751" s="56"/>
      <c r="X751" s="15"/>
      <c r="Y751" s="52"/>
      <c r="Z751" s="39"/>
      <c r="AA751" s="39"/>
      <c r="AB751" s="55"/>
      <c r="AC751" s="17"/>
      <c r="AD751" s="15"/>
      <c r="AE751" s="65"/>
      <c r="AF751" s="125"/>
      <c r="AG751" s="39"/>
      <c r="AH751" s="52"/>
      <c r="AJ751" s="17"/>
      <c r="AK751" s="17"/>
      <c r="AL751" s="17"/>
      <c r="AM751" s="17"/>
      <c r="AO751" s="31"/>
    </row>
    <row r="752" spans="2:41" s="3" customFormat="1" ht="3.95" customHeight="1" x14ac:dyDescent="0.2">
      <c r="P752" s="75"/>
      <c r="Q752" s="90"/>
      <c r="R752" s="6"/>
      <c r="S752" s="39"/>
      <c r="T752" s="6"/>
      <c r="U752" s="5"/>
      <c r="V752" s="52"/>
      <c r="W752" s="56"/>
      <c r="X752" s="15"/>
      <c r="Y752" s="52"/>
      <c r="Z752" s="39"/>
      <c r="AA752" s="39"/>
      <c r="AB752" s="55"/>
      <c r="AC752" s="17"/>
      <c r="AD752" s="15"/>
      <c r="AE752" s="65"/>
      <c r="AF752" s="125"/>
      <c r="AG752" s="39"/>
      <c r="AH752" s="52"/>
      <c r="AJ752" s="17"/>
      <c r="AK752" s="17"/>
      <c r="AL752" s="17"/>
      <c r="AM752" s="17"/>
      <c r="AO752" s="31" t="s">
        <v>153</v>
      </c>
    </row>
    <row r="753" spans="2:41" s="3" customFormat="1" ht="9.9499999999999993" customHeight="1" x14ac:dyDescent="0.2">
      <c r="C753" s="74" t="s">
        <v>591</v>
      </c>
      <c r="Q753" s="90"/>
      <c r="R753" s="80" t="s">
        <v>603</v>
      </c>
      <c r="S753" s="200" t="s">
        <v>610</v>
      </c>
      <c r="T753" s="201"/>
      <c r="U753" s="5"/>
      <c r="V753" s="52"/>
      <c r="W753" s="56"/>
      <c r="X753" s="15"/>
      <c r="Y753" s="52"/>
      <c r="Z753" s="39"/>
      <c r="AA753" s="39"/>
      <c r="AB753" s="55"/>
      <c r="AC753" s="17"/>
      <c r="AD753" s="15"/>
      <c r="AE753" s="65"/>
      <c r="AF753" s="125"/>
      <c r="AG753" s="39"/>
      <c r="AH753" s="52"/>
      <c r="AJ753" s="17"/>
      <c r="AK753" s="17"/>
      <c r="AL753" s="17"/>
      <c r="AM753" s="17"/>
      <c r="AO753" s="31"/>
    </row>
    <row r="754" spans="2:41" s="3" customFormat="1" ht="2.4500000000000002" customHeight="1" x14ac:dyDescent="0.2">
      <c r="P754" s="75"/>
      <c r="Q754" s="90"/>
      <c r="R754" s="6"/>
      <c r="S754" s="39"/>
      <c r="T754" s="6"/>
      <c r="U754" s="5"/>
      <c r="V754" s="52"/>
      <c r="W754" s="56"/>
      <c r="X754" s="15"/>
      <c r="Y754" s="52"/>
      <c r="Z754" s="39"/>
      <c r="AA754" s="39"/>
      <c r="AB754" s="55"/>
      <c r="AC754" s="17"/>
      <c r="AD754" s="15"/>
      <c r="AE754" s="65"/>
      <c r="AF754" s="125"/>
      <c r="AG754" s="39"/>
      <c r="AH754" s="52"/>
      <c r="AJ754" s="17"/>
      <c r="AK754" s="17"/>
      <c r="AL754" s="17"/>
      <c r="AM754" s="17"/>
      <c r="AO754" s="31" t="s">
        <v>153</v>
      </c>
    </row>
    <row r="755" spans="2:41" s="3" customFormat="1" ht="9.9499999999999993" customHeight="1" x14ac:dyDescent="0.2">
      <c r="C755" s="35"/>
      <c r="D755" s="40" t="s">
        <v>91</v>
      </c>
      <c r="E755" s="142" t="s">
        <v>198</v>
      </c>
      <c r="F755" s="142" t="s">
        <v>814</v>
      </c>
      <c r="G755" s="142"/>
      <c r="H755" s="142"/>
      <c r="I755" s="142" t="s">
        <v>819</v>
      </c>
      <c r="J755" s="142"/>
      <c r="K755" s="142"/>
      <c r="L755" s="142" t="s">
        <v>808</v>
      </c>
      <c r="N755" s="142" t="s">
        <v>812</v>
      </c>
      <c r="P755" s="30"/>
      <c r="Q755" s="30"/>
      <c r="R755" s="30"/>
      <c r="S755" s="39"/>
      <c r="T755" s="30"/>
      <c r="U755" s="5"/>
      <c r="V755" s="52"/>
      <c r="W755" s="70"/>
      <c r="X755" s="70"/>
      <c r="Y755" s="52"/>
      <c r="Z755" s="39"/>
      <c r="AA755" s="39"/>
      <c r="AB755" s="55"/>
      <c r="AC755" s="17"/>
      <c r="AD755" s="15"/>
      <c r="AE755" s="65"/>
      <c r="AF755" s="125"/>
      <c r="AG755" s="17"/>
      <c r="AH755" s="52"/>
      <c r="AJ755" s="17"/>
      <c r="AK755" s="17"/>
      <c r="AL755" s="17"/>
      <c r="AM755" s="17"/>
      <c r="AO755" s="31"/>
    </row>
    <row r="756" spans="2:41" s="3" customFormat="1" ht="9.9499999999999993" customHeight="1" x14ac:dyDescent="0.2">
      <c r="C756" s="35"/>
      <c r="D756" s="40"/>
      <c r="E756" s="142" t="s">
        <v>199</v>
      </c>
      <c r="F756" s="142" t="s">
        <v>815</v>
      </c>
      <c r="G756" s="142"/>
      <c r="H756" s="142"/>
      <c r="I756" s="142" t="s">
        <v>818</v>
      </c>
      <c r="J756" s="142"/>
      <c r="K756" s="142"/>
      <c r="L756" s="142" t="s">
        <v>807</v>
      </c>
      <c r="N756" s="142" t="s">
        <v>813</v>
      </c>
      <c r="P756" s="30"/>
      <c r="Q756" s="30"/>
      <c r="R756" s="30"/>
      <c r="S756" s="39"/>
      <c r="T756" s="30"/>
      <c r="U756" s="5"/>
      <c r="V756" s="52"/>
      <c r="W756" s="70"/>
      <c r="X756" s="70"/>
      <c r="Y756" s="52"/>
      <c r="Z756" s="39"/>
      <c r="AA756" s="39"/>
      <c r="AB756" s="55"/>
      <c r="AC756" s="17"/>
      <c r="AD756" s="15"/>
      <c r="AE756" s="65"/>
      <c r="AF756" s="125"/>
      <c r="AG756" s="17"/>
      <c r="AH756" s="52"/>
      <c r="AJ756" s="17"/>
      <c r="AK756" s="17"/>
      <c r="AL756" s="17"/>
      <c r="AM756" s="17"/>
      <c r="AO756" s="31"/>
    </row>
    <row r="757" spans="2:41" s="3" customFormat="1" ht="9.9499999999999993" customHeight="1" x14ac:dyDescent="0.2">
      <c r="C757" s="35"/>
      <c r="D757" s="40"/>
      <c r="E757" s="142" t="s">
        <v>200</v>
      </c>
      <c r="F757" s="142" t="s">
        <v>816</v>
      </c>
      <c r="G757" s="142"/>
      <c r="H757" s="142"/>
      <c r="I757" s="142" t="s">
        <v>820</v>
      </c>
      <c r="J757" s="142"/>
      <c r="K757" s="142"/>
      <c r="L757" s="142" t="s">
        <v>809</v>
      </c>
      <c r="N757" s="142" t="s">
        <v>811</v>
      </c>
      <c r="P757" s="30"/>
      <c r="Q757" s="30"/>
      <c r="R757" s="30"/>
      <c r="S757" s="39"/>
      <c r="T757" s="30"/>
      <c r="U757" s="5"/>
      <c r="V757" s="52"/>
      <c r="W757" s="70"/>
      <c r="X757" s="70"/>
      <c r="Y757" s="52"/>
      <c r="Z757" s="39"/>
      <c r="AA757" s="39"/>
      <c r="AB757" s="55"/>
      <c r="AC757" s="17"/>
      <c r="AD757" s="15"/>
      <c r="AE757" s="65"/>
      <c r="AF757" s="125"/>
      <c r="AG757" s="17"/>
      <c r="AH757" s="52"/>
      <c r="AJ757" s="17"/>
      <c r="AK757" s="17"/>
      <c r="AL757" s="17"/>
      <c r="AM757" s="17"/>
      <c r="AO757" s="31"/>
    </row>
    <row r="758" spans="2:41" s="3" customFormat="1" ht="9.9499999999999993" customHeight="1" x14ac:dyDescent="0.2">
      <c r="C758" s="35"/>
      <c r="D758" s="40"/>
      <c r="E758" s="142" t="s">
        <v>398</v>
      </c>
      <c r="F758" s="142" t="s">
        <v>817</v>
      </c>
      <c r="G758" s="142"/>
      <c r="H758" s="142"/>
      <c r="I758" s="142" t="s">
        <v>821</v>
      </c>
      <c r="J758" s="142"/>
      <c r="K758" s="142" t="s">
        <v>31</v>
      </c>
      <c r="L758" s="142" t="s">
        <v>810</v>
      </c>
      <c r="M758" s="142"/>
      <c r="N758" s="142"/>
      <c r="O758" s="142"/>
      <c r="P758" s="30"/>
      <c r="Q758" s="30"/>
      <c r="R758" s="30"/>
      <c r="S758" s="39"/>
      <c r="T758" s="30"/>
      <c r="U758" s="5"/>
      <c r="V758" s="52"/>
      <c r="W758" s="70"/>
      <c r="X758" s="70"/>
      <c r="Y758" s="52"/>
      <c r="Z758" s="39"/>
      <c r="AA758" s="39"/>
      <c r="AB758" s="55"/>
      <c r="AC758" s="17"/>
      <c r="AD758" s="15"/>
      <c r="AE758" s="65"/>
      <c r="AF758" s="125"/>
      <c r="AG758" s="17"/>
      <c r="AH758" s="52"/>
      <c r="AJ758" s="17"/>
      <c r="AK758" s="17"/>
      <c r="AL758" s="17"/>
      <c r="AM758" s="17"/>
      <c r="AO758" s="31"/>
    </row>
    <row r="759" spans="2:41" s="3" customFormat="1" ht="1.5" customHeight="1" x14ac:dyDescent="0.2">
      <c r="P759" s="75"/>
      <c r="Q759" s="90"/>
      <c r="R759" s="6"/>
      <c r="S759" s="39"/>
      <c r="T759" s="6"/>
      <c r="U759" s="5"/>
      <c r="V759" s="52"/>
      <c r="W759" s="56"/>
      <c r="X759" s="15"/>
      <c r="Y759" s="52"/>
      <c r="Z759" s="39"/>
      <c r="AA759" s="39"/>
      <c r="AB759" s="55"/>
      <c r="AC759" s="17"/>
      <c r="AD759" s="15"/>
      <c r="AE759" s="65"/>
      <c r="AF759" s="125"/>
      <c r="AG759" s="39"/>
      <c r="AH759" s="52"/>
      <c r="AJ759" s="17"/>
      <c r="AK759" s="17"/>
      <c r="AL759" s="17"/>
      <c r="AM759" s="17"/>
      <c r="AO759" s="31" t="s">
        <v>153</v>
      </c>
    </row>
    <row r="760" spans="2:41" s="3" customFormat="1" ht="9.9499999999999993" customHeight="1" x14ac:dyDescent="0.2">
      <c r="B760" s="114" t="s">
        <v>149</v>
      </c>
      <c r="D760" s="40"/>
      <c r="E760" s="75" t="s">
        <v>460</v>
      </c>
      <c r="F760" s="75"/>
      <c r="G760" s="30" t="s">
        <v>141</v>
      </c>
      <c r="H760" s="30"/>
      <c r="I760" s="30"/>
      <c r="J760" s="30"/>
      <c r="K760" s="30"/>
      <c r="L760" s="30"/>
      <c r="M760" s="30" t="s">
        <v>14</v>
      </c>
      <c r="N760" s="30"/>
      <c r="P760" s="75" t="s">
        <v>748</v>
      </c>
      <c r="Q760" s="90"/>
      <c r="R760" s="29" t="s">
        <v>145</v>
      </c>
      <c r="S760" s="39">
        <f>IF(Suggested="Yes",AA760,AG760)</f>
        <v>84.6</v>
      </c>
      <c r="T760" s="37" t="s">
        <v>140</v>
      </c>
      <c r="U760" s="5" t="str">
        <f>+Instructions!$B$3</f>
        <v>A</v>
      </c>
      <c r="V760" s="52"/>
      <c r="W760" s="56">
        <f>+Instructions!$C$22</f>
        <v>0</v>
      </c>
      <c r="X760" s="17">
        <f>ROUND($AA760*(1-W760)+0.004999,2)</f>
        <v>84.6</v>
      </c>
      <c r="Y760" s="52"/>
      <c r="Z760" s="6" t="s">
        <v>1307</v>
      </c>
      <c r="AA760" s="39">
        <v>84.6</v>
      </c>
      <c r="AB760" s="60">
        <f>+W760</f>
        <v>0</v>
      </c>
      <c r="AC760" s="17">
        <f>+X760</f>
        <v>84.6</v>
      </c>
      <c r="AD760" s="12">
        <f>(AG760-AC760)/AG760</f>
        <v>0</v>
      </c>
      <c r="AE760" s="122"/>
      <c r="AF760" s="129">
        <v>1</v>
      </c>
      <c r="AG760" s="38">
        <f>SUM(AJ760:AL760)+AE760</f>
        <v>84.6</v>
      </c>
      <c r="AH760" s="52"/>
      <c r="AJ760" s="17">
        <f>ROUND(AC760/(1-VLOOKUP(AF760,Group,2,FALSE)),2)</f>
        <v>84.6</v>
      </c>
      <c r="AK760" s="17">
        <f>IF(VLOOKUP(AF760,Group,5,FALSE)="YES",VLOOKUP(ROUND(ROUND(AJ760,1)-AJ760,2),Round,2,FALSE)+VLOOKUP(AF760,Group,6,FALSE),0)</f>
        <v>0</v>
      </c>
      <c r="AL760" s="17">
        <f>IF(VLOOKUP(AF760,Group,7,FALSE)="",0,ROUND(AJ760-0.04999,1)-AJ760+AM760)</f>
        <v>0</v>
      </c>
      <c r="AM760" s="17" t="str">
        <f>IF(VLOOKUP(AF760,Group,7,FALSE)="","",VLOOKUP(AF760,Group,7,FALSE))</f>
        <v/>
      </c>
      <c r="AO760" s="31" t="s">
        <v>153</v>
      </c>
    </row>
    <row r="761" spans="2:41" s="3" customFormat="1" ht="9.9499999999999993" customHeight="1" x14ac:dyDescent="0.2">
      <c r="B761" s="113" t="s">
        <v>89</v>
      </c>
      <c r="D761" s="40"/>
      <c r="E761" s="75" t="s">
        <v>546</v>
      </c>
      <c r="F761" s="75"/>
      <c r="G761" s="30" t="s">
        <v>537</v>
      </c>
      <c r="H761" s="30"/>
      <c r="I761" s="30"/>
      <c r="J761" s="30"/>
      <c r="K761" s="30"/>
      <c r="L761" s="30"/>
      <c r="M761" s="30" t="s">
        <v>14</v>
      </c>
      <c r="N761" s="30"/>
      <c r="P761" s="75" t="s">
        <v>538</v>
      </c>
      <c r="Q761" s="90"/>
      <c r="R761" s="29" t="s">
        <v>145</v>
      </c>
      <c r="S761" s="39">
        <f>IF(Suggested="Yes",AA761,AG761)</f>
        <v>85.15</v>
      </c>
      <c r="T761" s="37" t="s">
        <v>140</v>
      </c>
      <c r="U761" s="5" t="str">
        <f>+Instructions!$B$3</f>
        <v>A</v>
      </c>
      <c r="V761" s="52"/>
      <c r="W761" s="56">
        <f>+Instructions!$C$22</f>
        <v>0</v>
      </c>
      <c r="X761" s="17">
        <f>ROUND($AA761*(1-W761)+0.004999,2)</f>
        <v>85.15</v>
      </c>
      <c r="Y761" s="52"/>
      <c r="Z761" s="6" t="s">
        <v>1307</v>
      </c>
      <c r="AA761" s="39">
        <v>85.15</v>
      </c>
      <c r="AB761" s="60">
        <f>+W761</f>
        <v>0</v>
      </c>
      <c r="AC761" s="17">
        <f>+X761</f>
        <v>85.15</v>
      </c>
      <c r="AD761" s="12">
        <f>(AG761-AC761)/AG761</f>
        <v>0</v>
      </c>
      <c r="AE761" s="122"/>
      <c r="AF761" s="130">
        <v>3</v>
      </c>
      <c r="AG761" s="53">
        <f>SUM(AJ761:AL761)+AE761</f>
        <v>85.15</v>
      </c>
      <c r="AH761" s="52"/>
      <c r="AJ761" s="17">
        <f>ROUND(AC761/(1-VLOOKUP(AF761,Group,2,FALSE)),2)</f>
        <v>85.15</v>
      </c>
      <c r="AK761" s="17">
        <f>IF(VLOOKUP(AF761,Group,5,FALSE)="YES",VLOOKUP(ROUND(ROUND(AJ761,1)-AJ761,2),Round,2,FALSE)+VLOOKUP(AF761,Group,6,FALSE),0)</f>
        <v>0</v>
      </c>
      <c r="AL761" s="17">
        <f>IF(VLOOKUP(AF761,Group,7,FALSE)="",0,ROUND(AJ761-0.04999,1)-AJ761+AM761)</f>
        <v>0</v>
      </c>
      <c r="AM761" s="17" t="str">
        <f>IF(VLOOKUP(AF761,Group,7,FALSE)="","",VLOOKUP(AF761,Group,7,FALSE))</f>
        <v/>
      </c>
      <c r="AO761" s="31" t="s">
        <v>153</v>
      </c>
    </row>
    <row r="762" spans="2:41" s="3" customFormat="1" ht="1.5" customHeight="1" x14ac:dyDescent="0.2">
      <c r="C762" s="35"/>
      <c r="D762" s="40"/>
      <c r="J762" s="142"/>
      <c r="K762" s="142"/>
      <c r="M762" s="142"/>
      <c r="N762" s="142"/>
      <c r="O762" s="30"/>
      <c r="P762" s="30"/>
      <c r="Q762" s="30"/>
      <c r="R762" s="30"/>
      <c r="S762" s="30"/>
      <c r="T762" s="30"/>
      <c r="U762" s="5"/>
      <c r="V762" s="52"/>
      <c r="W762" s="70"/>
      <c r="X762" s="70"/>
      <c r="Y762" s="52"/>
      <c r="Z762" s="39"/>
      <c r="AA762" s="39"/>
      <c r="AB762" s="55"/>
      <c r="AC762" s="17"/>
      <c r="AD762" s="15"/>
      <c r="AE762" s="65"/>
      <c r="AF762" s="125"/>
      <c r="AG762" s="17"/>
      <c r="AH762" s="52"/>
      <c r="AJ762" s="17"/>
      <c r="AK762" s="17"/>
      <c r="AL762" s="17"/>
      <c r="AM762" s="17"/>
      <c r="AO762" s="31"/>
    </row>
    <row r="763" spans="2:41" s="3" customFormat="1" ht="9.9499999999999993" customHeight="1" x14ac:dyDescent="0.2">
      <c r="B763" s="113" t="s">
        <v>89</v>
      </c>
      <c r="D763" s="40"/>
      <c r="E763" s="75" t="s">
        <v>342</v>
      </c>
      <c r="F763" s="75"/>
      <c r="G763" s="30" t="s">
        <v>17</v>
      </c>
      <c r="H763" s="142"/>
      <c r="I763" s="142"/>
      <c r="J763" s="30"/>
      <c r="K763" s="30"/>
      <c r="L763" s="30" t="s">
        <v>31</v>
      </c>
      <c r="M763" s="30" t="s">
        <v>14</v>
      </c>
      <c r="N763" s="30"/>
      <c r="P763" s="75" t="s">
        <v>127</v>
      </c>
      <c r="Q763" s="90"/>
      <c r="R763" s="29" t="s">
        <v>181</v>
      </c>
      <c r="S763" s="39">
        <f>IF(Suggested="Yes",AA763,AG763)</f>
        <v>81.95</v>
      </c>
      <c r="T763" s="37" t="s">
        <v>140</v>
      </c>
      <c r="U763" s="5" t="str">
        <f>+Instructions!$B$3</f>
        <v>A</v>
      </c>
      <c r="V763" s="52"/>
      <c r="W763" s="56">
        <f>+Instructions!$C$22</f>
        <v>0</v>
      </c>
      <c r="X763" s="17">
        <f>ROUND($AA763*(1-W763)+0.004999,2)</f>
        <v>81.95</v>
      </c>
      <c r="Y763" s="52"/>
      <c r="Z763" s="6" t="s">
        <v>1307</v>
      </c>
      <c r="AA763" s="39">
        <v>81.95</v>
      </c>
      <c r="AB763" s="60">
        <f>+W763</f>
        <v>0</v>
      </c>
      <c r="AC763" s="17">
        <f>+X763</f>
        <v>81.95</v>
      </c>
      <c r="AD763" s="12">
        <f>(AG763-AC763)/AG763</f>
        <v>0</v>
      </c>
      <c r="AE763" s="122"/>
      <c r="AF763" s="130">
        <v>3</v>
      </c>
      <c r="AG763" s="53">
        <f>SUM(AJ763:AL763)+AE763</f>
        <v>81.95</v>
      </c>
      <c r="AH763" s="52"/>
      <c r="AJ763" s="17">
        <f>ROUND(AC763/(1-VLOOKUP(AF763,Group,2,FALSE)),2)</f>
        <v>81.95</v>
      </c>
      <c r="AK763" s="17">
        <f>IF(VLOOKUP(AF763,Group,5,FALSE)="YES",VLOOKUP(ROUND(ROUND(AJ763,1)-AJ763,2),Round,2,FALSE)+VLOOKUP(AF763,Group,6,FALSE),0)</f>
        <v>0</v>
      </c>
      <c r="AL763" s="17">
        <f>IF(VLOOKUP(AF763,Group,7,FALSE)="",0,ROUND(AJ763-0.04999,1)-AJ763+AM763)</f>
        <v>0</v>
      </c>
      <c r="AM763" s="17" t="str">
        <f>IF(VLOOKUP(AF763,Group,7,FALSE)="","",VLOOKUP(AF763,Group,7,FALSE))</f>
        <v/>
      </c>
      <c r="AO763" s="31" t="s">
        <v>153</v>
      </c>
    </row>
    <row r="764" spans="2:41" s="3" customFormat="1" ht="9.9499999999999993" customHeight="1" x14ac:dyDescent="0.2">
      <c r="B764" s="113" t="s">
        <v>89</v>
      </c>
      <c r="D764" s="40"/>
      <c r="E764" s="75" t="s">
        <v>342</v>
      </c>
      <c r="F764" s="75"/>
      <c r="G764" s="30" t="s">
        <v>18</v>
      </c>
      <c r="H764" s="142"/>
      <c r="I764" s="142"/>
      <c r="J764" s="30"/>
      <c r="L764" s="30"/>
      <c r="M764" s="30" t="s">
        <v>14</v>
      </c>
      <c r="N764" s="30"/>
      <c r="P764" s="75" t="s">
        <v>127</v>
      </c>
      <c r="Q764" s="90"/>
      <c r="R764" s="29" t="s">
        <v>548</v>
      </c>
      <c r="S764" s="39">
        <f>IF(Suggested="Yes",AA764,AG764)</f>
        <v>108.35</v>
      </c>
      <c r="T764" s="37" t="s">
        <v>140</v>
      </c>
      <c r="U764" s="5" t="str">
        <f>+Instructions!$B$3</f>
        <v>A</v>
      </c>
      <c r="V764" s="52"/>
      <c r="W764" s="56">
        <f>+Instructions!$C$22</f>
        <v>0</v>
      </c>
      <c r="X764" s="17">
        <f>ROUND($AA764*(1-W764)+0.004999,2)</f>
        <v>108.35</v>
      </c>
      <c r="Y764" s="52"/>
      <c r="Z764" s="6" t="s">
        <v>1307</v>
      </c>
      <c r="AA764" s="39">
        <v>108.35</v>
      </c>
      <c r="AB764" s="60">
        <f>+W764</f>
        <v>0</v>
      </c>
      <c r="AC764" s="17">
        <f>+X764</f>
        <v>108.35</v>
      </c>
      <c r="AD764" s="12">
        <f>(AG764-AC764)/AG764</f>
        <v>0</v>
      </c>
      <c r="AE764" s="122"/>
      <c r="AF764" s="130">
        <v>3</v>
      </c>
      <c r="AG764" s="53">
        <f>SUM(AJ764:AL764)+AE764</f>
        <v>108.35</v>
      </c>
      <c r="AH764" s="52"/>
      <c r="AJ764" s="17">
        <f>ROUND(AC764/(1-VLOOKUP(AF764,Group,2,FALSE)),2)</f>
        <v>108.35</v>
      </c>
      <c r="AK764" s="17">
        <f>IF(VLOOKUP(AF764,Group,5,FALSE)="YES",VLOOKUP(ROUND(ROUND(AJ764,1)-AJ764,2),Round,2,FALSE)+VLOOKUP(AF764,Group,6,FALSE),0)</f>
        <v>0</v>
      </c>
      <c r="AL764" s="17">
        <f>IF(VLOOKUP(AF764,Group,7,FALSE)="",0,ROUND(AJ764-0.04999,1)-AJ764+AM764)</f>
        <v>0</v>
      </c>
      <c r="AM764" s="17" t="str">
        <f>IF(VLOOKUP(AF764,Group,7,FALSE)="","",VLOOKUP(AF764,Group,7,FALSE))</f>
        <v/>
      </c>
      <c r="AO764" s="31" t="s">
        <v>153</v>
      </c>
    </row>
    <row r="765" spans="2:41" s="3" customFormat="1" ht="1.5" customHeight="1" x14ac:dyDescent="0.2">
      <c r="P765" s="75"/>
      <c r="Q765" s="90"/>
      <c r="R765" s="6"/>
      <c r="S765" s="39"/>
      <c r="T765" s="6"/>
      <c r="U765" s="5"/>
      <c r="V765" s="52"/>
      <c r="W765" s="56"/>
      <c r="X765" s="15"/>
      <c r="Y765" s="52"/>
      <c r="Z765" s="39"/>
      <c r="AA765" s="39"/>
      <c r="AB765" s="55"/>
      <c r="AC765" s="17"/>
      <c r="AD765" s="15"/>
      <c r="AE765" s="65"/>
      <c r="AF765" s="125"/>
      <c r="AG765" s="39"/>
      <c r="AH765" s="52"/>
      <c r="AJ765" s="17"/>
      <c r="AK765" s="17"/>
      <c r="AL765" s="17"/>
      <c r="AM765" s="17"/>
      <c r="AO765" s="31" t="s">
        <v>153</v>
      </c>
    </row>
    <row r="766" spans="2:41" s="3" customFormat="1" ht="9.9499999999999993" customHeight="1" x14ac:dyDescent="0.2">
      <c r="B766" s="113" t="s">
        <v>89</v>
      </c>
      <c r="D766" s="40"/>
      <c r="E766" s="75" t="s">
        <v>354</v>
      </c>
      <c r="F766" s="75"/>
      <c r="G766" s="30" t="s">
        <v>197</v>
      </c>
      <c r="H766" s="142"/>
      <c r="I766" s="142"/>
      <c r="J766" s="30"/>
      <c r="K766" s="30"/>
      <c r="L766" s="30"/>
      <c r="M766" s="30" t="s">
        <v>14</v>
      </c>
      <c r="N766" s="30"/>
      <c r="P766" s="75" t="s">
        <v>76</v>
      </c>
      <c r="Q766" s="90"/>
      <c r="R766" s="29" t="s">
        <v>227</v>
      </c>
      <c r="S766" s="39">
        <f>IF(Suggested="Yes",AA766,AG766)</f>
        <v>108.65</v>
      </c>
      <c r="T766" s="37" t="s">
        <v>140</v>
      </c>
      <c r="U766" s="5" t="str">
        <f>+Instructions!$B$3</f>
        <v>A</v>
      </c>
      <c r="V766" s="52"/>
      <c r="W766" s="56">
        <f>+Instructions!$C$22</f>
        <v>0</v>
      </c>
      <c r="X766" s="17">
        <f>ROUND($AA766*(1-W766)+0.004999,2)</f>
        <v>108.65</v>
      </c>
      <c r="Y766" s="52"/>
      <c r="Z766" s="6" t="s">
        <v>1307</v>
      </c>
      <c r="AA766" s="39">
        <v>108.65</v>
      </c>
      <c r="AB766" s="60">
        <f>+W766</f>
        <v>0</v>
      </c>
      <c r="AC766" s="17">
        <f>+X766</f>
        <v>108.65</v>
      </c>
      <c r="AD766" s="12">
        <f>(AG766-AC766)/AG766</f>
        <v>0</v>
      </c>
      <c r="AE766" s="122"/>
      <c r="AF766" s="130">
        <v>3</v>
      </c>
      <c r="AG766" s="53">
        <f>SUM(AJ766:AL766)+AE766</f>
        <v>108.65</v>
      </c>
      <c r="AH766" s="52"/>
      <c r="AJ766" s="17">
        <f>ROUND(AC766/(1-VLOOKUP(AF766,Group,2,FALSE)),2)</f>
        <v>108.65</v>
      </c>
      <c r="AK766" s="17">
        <f>IF(VLOOKUP(AF766,Group,5,FALSE)="YES",VLOOKUP(ROUND(ROUND(AJ766,1)-AJ766,2),Round,2,FALSE)+VLOOKUP(AF766,Group,6,FALSE),0)</f>
        <v>0</v>
      </c>
      <c r="AL766" s="17">
        <f>IF(VLOOKUP(AF766,Group,7,FALSE)="",0,ROUND(AJ766-0.04999,1)-AJ766+AM766)</f>
        <v>0</v>
      </c>
      <c r="AM766" s="17" t="str">
        <f>IF(VLOOKUP(AF766,Group,7,FALSE)="","",VLOOKUP(AF766,Group,7,FALSE))</f>
        <v/>
      </c>
      <c r="AO766" s="31" t="s">
        <v>153</v>
      </c>
    </row>
    <row r="767" spans="2:41" s="3" customFormat="1" ht="9.9499999999999993" customHeight="1" x14ac:dyDescent="0.2">
      <c r="B767" s="113" t="s">
        <v>89</v>
      </c>
      <c r="D767" s="40"/>
      <c r="E767" s="75" t="s">
        <v>354</v>
      </c>
      <c r="F767" s="75"/>
      <c r="G767" s="30" t="s">
        <v>196</v>
      </c>
      <c r="H767" s="142"/>
      <c r="I767" s="142"/>
      <c r="J767" s="30"/>
      <c r="K767" s="30"/>
      <c r="L767" s="30"/>
      <c r="M767" s="30" t="s">
        <v>14</v>
      </c>
      <c r="N767" s="30"/>
      <c r="P767" s="75" t="s">
        <v>76</v>
      </c>
      <c r="Q767" s="90"/>
      <c r="R767" s="29" t="s">
        <v>549</v>
      </c>
      <c r="S767" s="39">
        <f>IF(Suggested="Yes",AA767,AG767)</f>
        <v>108.65</v>
      </c>
      <c r="T767" s="37" t="s">
        <v>140</v>
      </c>
      <c r="U767" s="5" t="str">
        <f>+Instructions!$B$3</f>
        <v>A</v>
      </c>
      <c r="V767" s="52"/>
      <c r="W767" s="56">
        <f>+Instructions!$C$22</f>
        <v>0</v>
      </c>
      <c r="X767" s="17">
        <f>ROUND($AA767*(1-W767)+0.004999,2)</f>
        <v>108.65</v>
      </c>
      <c r="Y767" s="52"/>
      <c r="Z767" s="6" t="s">
        <v>1307</v>
      </c>
      <c r="AA767" s="39">
        <v>108.65</v>
      </c>
      <c r="AB767" s="60">
        <f>+W767</f>
        <v>0</v>
      </c>
      <c r="AC767" s="17">
        <f>+X767</f>
        <v>108.65</v>
      </c>
      <c r="AD767" s="12">
        <f>(AG767-AC767)/AG767</f>
        <v>0</v>
      </c>
      <c r="AE767" s="122"/>
      <c r="AF767" s="130">
        <v>3</v>
      </c>
      <c r="AG767" s="53">
        <f>SUM(AJ767:AL767)+AE767</f>
        <v>108.65</v>
      </c>
      <c r="AH767" s="52"/>
      <c r="AJ767" s="17">
        <f>ROUND(AC767/(1-VLOOKUP(AF767,Group,2,FALSE)),2)</f>
        <v>108.65</v>
      </c>
      <c r="AK767" s="17">
        <f>IF(VLOOKUP(AF767,Group,5,FALSE)="YES",VLOOKUP(ROUND(ROUND(AJ767,1)-AJ767,2),Round,2,FALSE)+VLOOKUP(AF767,Group,6,FALSE),0)</f>
        <v>0</v>
      </c>
      <c r="AL767" s="17">
        <f>IF(VLOOKUP(AF767,Group,7,FALSE)="",0,ROUND(AJ767-0.04999,1)-AJ767+AM767)</f>
        <v>0</v>
      </c>
      <c r="AM767" s="17" t="str">
        <f>IF(VLOOKUP(AF767,Group,7,FALSE)="","",VLOOKUP(AF767,Group,7,FALSE))</f>
        <v/>
      </c>
      <c r="AO767" s="31" t="s">
        <v>153</v>
      </c>
    </row>
    <row r="768" spans="2:41" s="3" customFormat="1" ht="1.5" customHeight="1" x14ac:dyDescent="0.2">
      <c r="C768" s="35"/>
      <c r="D768" s="40"/>
      <c r="J768" s="142"/>
      <c r="K768" s="142"/>
      <c r="M768" s="142"/>
      <c r="N768" s="142"/>
      <c r="O768" s="30"/>
      <c r="P768" s="30"/>
      <c r="Q768" s="30"/>
      <c r="R768" s="30"/>
      <c r="S768" s="30"/>
      <c r="T768" s="30"/>
      <c r="U768" s="5"/>
      <c r="V768" s="52"/>
      <c r="W768" s="70"/>
      <c r="X768" s="70"/>
      <c r="Y768" s="52"/>
      <c r="Z768" s="39"/>
      <c r="AA768" s="39"/>
      <c r="AB768" s="55"/>
      <c r="AC768" s="17"/>
      <c r="AD768" s="15"/>
      <c r="AE768" s="65"/>
      <c r="AF768" s="125"/>
      <c r="AG768" s="17"/>
      <c r="AH768" s="52"/>
      <c r="AJ768" s="17"/>
      <c r="AK768" s="17"/>
      <c r="AL768" s="17"/>
      <c r="AM768" s="17"/>
      <c r="AO768" s="31"/>
    </row>
    <row r="769" spans="1:41" s="3" customFormat="1" ht="9.9499999999999993" customHeight="1" x14ac:dyDescent="0.2">
      <c r="B769" s="113" t="s">
        <v>89</v>
      </c>
      <c r="D769" s="40"/>
      <c r="E769" s="75" t="s">
        <v>343</v>
      </c>
      <c r="F769" s="75"/>
      <c r="G769" s="30" t="s">
        <v>201</v>
      </c>
      <c r="H769" s="142"/>
      <c r="I769" s="142"/>
      <c r="J769" s="30"/>
      <c r="K769" s="30"/>
      <c r="L769" s="30"/>
      <c r="M769" s="30" t="s">
        <v>14</v>
      </c>
      <c r="N769" s="30"/>
      <c r="P769" s="75" t="s">
        <v>127</v>
      </c>
      <c r="Q769" s="90"/>
      <c r="R769" s="29"/>
      <c r="S769" s="39">
        <f>IF(Suggested="Yes",AA769,AG769)</f>
        <v>82.8</v>
      </c>
      <c r="T769" s="37" t="s">
        <v>140</v>
      </c>
      <c r="U769" s="5" t="str">
        <f>+Instructions!$B$3</f>
        <v>A</v>
      </c>
      <c r="V769" s="52"/>
      <c r="W769" s="56">
        <f>+Instructions!$C$22</f>
        <v>0</v>
      </c>
      <c r="X769" s="17">
        <f>ROUND($AA769*(1-W769)+0.004999,2)</f>
        <v>82.8</v>
      </c>
      <c r="Y769" s="52"/>
      <c r="Z769" s="6" t="s">
        <v>1307</v>
      </c>
      <c r="AA769" s="39">
        <v>82.8</v>
      </c>
      <c r="AB769" s="60">
        <f>+W769</f>
        <v>0</v>
      </c>
      <c r="AC769" s="17">
        <f>+X769</f>
        <v>82.8</v>
      </c>
      <c r="AD769" s="12">
        <f>(AG769-AC769)/AG769</f>
        <v>0</v>
      </c>
      <c r="AE769" s="122"/>
      <c r="AF769" s="130">
        <v>3</v>
      </c>
      <c r="AG769" s="53">
        <f>SUM(AJ769:AL769)+AE769</f>
        <v>82.8</v>
      </c>
      <c r="AH769" s="52"/>
      <c r="AJ769" s="17">
        <f>ROUND(AC769/(1-VLOOKUP(AF769,Group,2,FALSE)),2)</f>
        <v>82.8</v>
      </c>
      <c r="AK769" s="17">
        <f>IF(VLOOKUP(AF769,Group,5,FALSE)="YES",VLOOKUP(ROUND(ROUND(AJ769,1)-AJ769,2),Round,2,FALSE)+VLOOKUP(AF769,Group,6,FALSE),0)</f>
        <v>0</v>
      </c>
      <c r="AL769" s="17">
        <f>IF(VLOOKUP(AF769,Group,7,FALSE)="",0,ROUND(AJ769-0.04999,1)-AJ769+AM769)</f>
        <v>0</v>
      </c>
      <c r="AM769" s="17" t="str">
        <f>IF(VLOOKUP(AF769,Group,7,FALSE)="","",VLOOKUP(AF769,Group,7,FALSE))</f>
        <v/>
      </c>
      <c r="AO769" s="31" t="s">
        <v>153</v>
      </c>
    </row>
    <row r="770" spans="1:41" s="3" customFormat="1" ht="9.9499999999999993" customHeight="1" x14ac:dyDescent="0.2">
      <c r="B770" s="113" t="s">
        <v>89</v>
      </c>
      <c r="D770" s="40"/>
      <c r="E770" s="75" t="s">
        <v>343</v>
      </c>
      <c r="F770" s="75"/>
      <c r="G770" s="30" t="s">
        <v>202</v>
      </c>
      <c r="H770" s="30"/>
      <c r="I770" s="30"/>
      <c r="J770" s="30"/>
      <c r="K770" s="30"/>
      <c r="L770" s="30"/>
      <c r="M770" s="30" t="s">
        <v>14</v>
      </c>
      <c r="N770" s="30"/>
      <c r="P770" s="75" t="s">
        <v>127</v>
      </c>
      <c r="Q770" s="90"/>
      <c r="R770" s="29" t="s">
        <v>549</v>
      </c>
      <c r="S770" s="39">
        <f>IF(Suggested="Yes",AA770,AG770)</f>
        <v>109.2</v>
      </c>
      <c r="T770" s="37" t="s">
        <v>140</v>
      </c>
      <c r="U770" s="5" t="str">
        <f>+Instructions!$B$3</f>
        <v>A</v>
      </c>
      <c r="V770" s="52"/>
      <c r="W770" s="56">
        <f>+Instructions!$C$22</f>
        <v>0</v>
      </c>
      <c r="X770" s="17">
        <f>ROUND($AA770*(1-W770)+0.004999,2)</f>
        <v>109.2</v>
      </c>
      <c r="Y770" s="52"/>
      <c r="Z770" s="6" t="s">
        <v>1307</v>
      </c>
      <c r="AA770" s="39">
        <v>109.2</v>
      </c>
      <c r="AB770" s="60">
        <f>+W770</f>
        <v>0</v>
      </c>
      <c r="AC770" s="17">
        <f>+X770</f>
        <v>109.2</v>
      </c>
      <c r="AD770" s="12">
        <f>(AG770-AC770)/AG770</f>
        <v>0</v>
      </c>
      <c r="AE770" s="122"/>
      <c r="AF770" s="130">
        <v>3</v>
      </c>
      <c r="AG770" s="53">
        <f>SUM(AJ770:AL770)+AE770</f>
        <v>109.2</v>
      </c>
      <c r="AH770" s="52"/>
      <c r="AJ770" s="17">
        <f>ROUND(AC770/(1-VLOOKUP(AF770,Group,2,FALSE)),2)</f>
        <v>109.2</v>
      </c>
      <c r="AK770" s="17">
        <f>IF(VLOOKUP(AF770,Group,5,FALSE)="YES",VLOOKUP(ROUND(ROUND(AJ770,1)-AJ770,2),Round,2,FALSE)+VLOOKUP(AF770,Group,6,FALSE),0)</f>
        <v>0</v>
      </c>
      <c r="AL770" s="17">
        <f>IF(VLOOKUP(AF770,Group,7,FALSE)="",0,ROUND(AJ770-0.04999,1)-AJ770+AM770)</f>
        <v>0</v>
      </c>
      <c r="AM770" s="17" t="str">
        <f>IF(VLOOKUP(AF770,Group,7,FALSE)="","",VLOOKUP(AF770,Group,7,FALSE))</f>
        <v/>
      </c>
      <c r="AO770" s="31" t="s">
        <v>153</v>
      </c>
    </row>
    <row r="771" spans="1:41" s="3" customFormat="1" ht="1.5" customHeight="1" x14ac:dyDescent="0.2">
      <c r="P771" s="75"/>
      <c r="Q771" s="90"/>
      <c r="R771" s="6"/>
      <c r="S771" s="39"/>
      <c r="T771" s="6"/>
      <c r="U771" s="5"/>
      <c r="V771" s="52"/>
      <c r="W771" s="56"/>
      <c r="X771" s="15"/>
      <c r="Y771" s="52"/>
      <c r="Z771" s="39"/>
      <c r="AA771" s="39"/>
      <c r="AB771" s="55"/>
      <c r="AC771" s="17"/>
      <c r="AD771" s="15"/>
      <c r="AE771" s="65"/>
      <c r="AF771" s="125"/>
      <c r="AG771" s="39"/>
      <c r="AH771" s="52"/>
      <c r="AJ771" s="17"/>
      <c r="AK771" s="17"/>
      <c r="AL771" s="17"/>
      <c r="AM771" s="17"/>
      <c r="AO771" s="31" t="s">
        <v>153</v>
      </c>
    </row>
    <row r="772" spans="1:41" s="3" customFormat="1" ht="9.9499999999999993" customHeight="1" x14ac:dyDescent="0.2">
      <c r="B772" s="113" t="s">
        <v>89</v>
      </c>
      <c r="D772" s="40"/>
      <c r="E772" s="75" t="s">
        <v>342</v>
      </c>
      <c r="F772" s="75"/>
      <c r="G772" s="30" t="s">
        <v>216</v>
      </c>
      <c r="H772" s="30"/>
      <c r="I772" s="30"/>
      <c r="J772" s="30"/>
      <c r="K772" s="30"/>
      <c r="L772" s="30"/>
      <c r="M772" s="30" t="s">
        <v>14</v>
      </c>
      <c r="N772" s="30"/>
      <c r="P772" s="75" t="s">
        <v>127</v>
      </c>
      <c r="Q772" s="90"/>
      <c r="R772" s="29" t="s">
        <v>227</v>
      </c>
      <c r="S772" s="39">
        <f>IF(Suggested="Yes",AA772,AG772)</f>
        <v>108.15</v>
      </c>
      <c r="T772" s="37" t="s">
        <v>140</v>
      </c>
      <c r="U772" s="5" t="str">
        <f>+Instructions!$B$3</f>
        <v>A</v>
      </c>
      <c r="V772" s="52"/>
      <c r="W772" s="56">
        <f>+Instructions!$C$22</f>
        <v>0</v>
      </c>
      <c r="X772" s="17">
        <f>ROUND($AA772*(1-W772)+0.004999,2)</f>
        <v>108.15</v>
      </c>
      <c r="Y772" s="52"/>
      <c r="Z772" s="6" t="s">
        <v>1307</v>
      </c>
      <c r="AA772" s="39">
        <v>108.15</v>
      </c>
      <c r="AB772" s="60">
        <f>+W772</f>
        <v>0</v>
      </c>
      <c r="AC772" s="17">
        <f>+X772</f>
        <v>108.15</v>
      </c>
      <c r="AD772" s="12">
        <f>(AG772-AC772)/AG772</f>
        <v>0</v>
      </c>
      <c r="AE772" s="122"/>
      <c r="AF772" s="130">
        <v>3</v>
      </c>
      <c r="AG772" s="53">
        <f>SUM(AJ772:AL772)+AE772</f>
        <v>108.15</v>
      </c>
      <c r="AH772" s="52"/>
      <c r="AJ772" s="17">
        <f>ROUND(AC772/(1-VLOOKUP(AF772,Group,2,FALSE)),2)</f>
        <v>108.15</v>
      </c>
      <c r="AK772" s="17">
        <f>IF(VLOOKUP(AF772,Group,5,FALSE)="YES",VLOOKUP(ROUND(ROUND(AJ772,1)-AJ772,2),Round,2,FALSE)+VLOOKUP(AF772,Group,6,FALSE),0)</f>
        <v>0</v>
      </c>
      <c r="AL772" s="17">
        <f>IF(VLOOKUP(AF772,Group,7,FALSE)="",0,ROUND(AJ772-0.04999,1)-AJ772+AM772)</f>
        <v>0</v>
      </c>
      <c r="AM772" s="17" t="str">
        <f>IF(VLOOKUP(AF772,Group,7,FALSE)="","",VLOOKUP(AF772,Group,7,FALSE))</f>
        <v/>
      </c>
      <c r="AO772" s="31" t="s">
        <v>153</v>
      </c>
    </row>
    <row r="773" spans="1:41" s="3" customFormat="1" ht="9.9499999999999993" customHeight="1" x14ac:dyDescent="0.2">
      <c r="B773" s="113" t="s">
        <v>89</v>
      </c>
      <c r="D773" s="40"/>
      <c r="E773" s="75" t="s">
        <v>342</v>
      </c>
      <c r="F773" s="75"/>
      <c r="G773" s="30" t="s">
        <v>217</v>
      </c>
      <c r="H773" s="30"/>
      <c r="I773" s="30"/>
      <c r="J773" s="30"/>
      <c r="K773" s="30"/>
      <c r="L773" s="30"/>
      <c r="M773" s="30" t="s">
        <v>14</v>
      </c>
      <c r="N773" s="30"/>
      <c r="P773" s="75" t="s">
        <v>127</v>
      </c>
      <c r="Q773" s="90"/>
      <c r="R773" s="29" t="s">
        <v>549</v>
      </c>
      <c r="S773" s="39">
        <f>IF(Suggested="Yes",AA773,AG773)</f>
        <v>108.15</v>
      </c>
      <c r="T773" s="37" t="s">
        <v>140</v>
      </c>
      <c r="U773" s="5" t="str">
        <f>+Instructions!$B$3</f>
        <v>A</v>
      </c>
      <c r="V773" s="52"/>
      <c r="W773" s="56">
        <f>+Instructions!$C$22</f>
        <v>0</v>
      </c>
      <c r="X773" s="17">
        <f>ROUND($AA773*(1-W773)+0.004999,2)</f>
        <v>108.15</v>
      </c>
      <c r="Y773" s="52"/>
      <c r="Z773" s="6" t="s">
        <v>1307</v>
      </c>
      <c r="AA773" s="39">
        <v>108.15</v>
      </c>
      <c r="AB773" s="60">
        <f>+W773</f>
        <v>0</v>
      </c>
      <c r="AC773" s="17">
        <f>+X773</f>
        <v>108.15</v>
      </c>
      <c r="AD773" s="12">
        <f>(AG773-AC773)/AG773</f>
        <v>0</v>
      </c>
      <c r="AE773" s="122"/>
      <c r="AF773" s="130">
        <v>3</v>
      </c>
      <c r="AG773" s="53">
        <f>SUM(AJ773:AL773)+AE773</f>
        <v>108.15</v>
      </c>
      <c r="AH773" s="52"/>
      <c r="AJ773" s="17">
        <f>ROUND(AC773/(1-VLOOKUP(AF773,Group,2,FALSE)),2)</f>
        <v>108.15</v>
      </c>
      <c r="AK773" s="17">
        <f>IF(VLOOKUP(AF773,Group,5,FALSE)="YES",VLOOKUP(ROUND(ROUND(AJ773,1)-AJ773,2),Round,2,FALSE)+VLOOKUP(AF773,Group,6,FALSE),0)</f>
        <v>0</v>
      </c>
      <c r="AL773" s="17">
        <f>IF(VLOOKUP(AF773,Group,7,FALSE)="",0,ROUND(AJ773-0.04999,1)-AJ773+AM773)</f>
        <v>0</v>
      </c>
      <c r="AM773" s="17" t="str">
        <f>IF(VLOOKUP(AF773,Group,7,FALSE)="","",VLOOKUP(AF773,Group,7,FALSE))</f>
        <v/>
      </c>
      <c r="AO773" s="31" t="s">
        <v>153</v>
      </c>
    </row>
    <row r="774" spans="1:41" s="3" customFormat="1" ht="1.5" customHeight="1" x14ac:dyDescent="0.2">
      <c r="C774" s="35"/>
      <c r="D774" s="40"/>
      <c r="J774" s="142"/>
      <c r="K774" s="142"/>
      <c r="M774" s="142"/>
      <c r="N774" s="142"/>
      <c r="O774" s="30"/>
      <c r="P774" s="75"/>
      <c r="Q774" s="30"/>
      <c r="R774" s="30"/>
      <c r="S774" s="30"/>
      <c r="T774" s="30"/>
      <c r="U774" s="5"/>
      <c r="V774" s="52"/>
      <c r="W774" s="70"/>
      <c r="X774" s="70"/>
      <c r="Y774" s="52"/>
      <c r="Z774" s="39"/>
      <c r="AA774" s="39"/>
      <c r="AB774" s="55"/>
      <c r="AC774" s="17"/>
      <c r="AD774" s="15"/>
      <c r="AE774" s="65"/>
      <c r="AF774" s="125"/>
      <c r="AG774" s="17"/>
      <c r="AH774" s="52"/>
      <c r="AJ774" s="17"/>
      <c r="AK774" s="17"/>
      <c r="AL774" s="17"/>
      <c r="AM774" s="17"/>
      <c r="AO774" s="31"/>
    </row>
    <row r="775" spans="1:41" s="3" customFormat="1" ht="9.9499999999999993" customHeight="1" x14ac:dyDescent="0.2">
      <c r="B775" s="113" t="s">
        <v>89</v>
      </c>
      <c r="D775" s="40"/>
      <c r="E775" s="75" t="s">
        <v>426</v>
      </c>
      <c r="F775" s="75"/>
      <c r="G775" s="30" t="s">
        <v>74</v>
      </c>
      <c r="H775" s="142"/>
      <c r="I775" s="142"/>
      <c r="J775" s="30"/>
      <c r="K775" s="30"/>
      <c r="L775" s="30"/>
      <c r="M775" s="30" t="s">
        <v>14</v>
      </c>
      <c r="N775" s="30"/>
      <c r="P775" s="75" t="s">
        <v>225</v>
      </c>
      <c r="Q775" s="90"/>
      <c r="R775" s="29" t="s">
        <v>227</v>
      </c>
      <c r="S775" s="39">
        <f>IF(Suggested="Yes",AA775,AG775)</f>
        <v>107.95</v>
      </c>
      <c r="T775" s="37" t="s">
        <v>140</v>
      </c>
      <c r="U775" s="5" t="str">
        <f>+Instructions!$B$3</f>
        <v>A</v>
      </c>
      <c r="V775" s="52"/>
      <c r="W775" s="56">
        <f>+Instructions!$C$22</f>
        <v>0</v>
      </c>
      <c r="X775" s="17">
        <f>ROUND($AA775*(1-W775)+0.004999,2)</f>
        <v>107.95</v>
      </c>
      <c r="Y775" s="52"/>
      <c r="Z775" s="6" t="s">
        <v>1307</v>
      </c>
      <c r="AA775" s="39">
        <v>107.95</v>
      </c>
      <c r="AB775" s="60">
        <f>+W775</f>
        <v>0</v>
      </c>
      <c r="AC775" s="17">
        <f>+X775</f>
        <v>107.95</v>
      </c>
      <c r="AD775" s="12">
        <f>(AG775-AC775)/AG775</f>
        <v>0</v>
      </c>
      <c r="AE775" s="122"/>
      <c r="AF775" s="130">
        <v>3</v>
      </c>
      <c r="AG775" s="53">
        <f>SUM(AJ775:AL775)+AE775</f>
        <v>107.95</v>
      </c>
      <c r="AH775" s="52"/>
      <c r="AJ775" s="17">
        <f>ROUND(AC775/(1-VLOOKUP(AF775,Group,2,FALSE)),2)</f>
        <v>107.95</v>
      </c>
      <c r="AK775" s="17">
        <f>IF(VLOOKUP(AF775,Group,5,FALSE)="YES",VLOOKUP(ROUND(ROUND(AJ775,1)-AJ775,2),Round,2,FALSE)+VLOOKUP(AF775,Group,6,FALSE),0)</f>
        <v>0</v>
      </c>
      <c r="AL775" s="17">
        <f>IF(VLOOKUP(AF775,Group,7,FALSE)="",0,ROUND(AJ775-0.04999,1)-AJ775+AM775)</f>
        <v>0</v>
      </c>
      <c r="AM775" s="17" t="str">
        <f>IF(VLOOKUP(AF775,Group,7,FALSE)="","",VLOOKUP(AF775,Group,7,FALSE))</f>
        <v/>
      </c>
      <c r="AO775" s="31" t="s">
        <v>153</v>
      </c>
    </row>
    <row r="776" spans="1:41" s="3" customFormat="1" ht="9.9499999999999993" customHeight="1" x14ac:dyDescent="0.2">
      <c r="B776" s="113" t="s">
        <v>89</v>
      </c>
      <c r="D776" s="40"/>
      <c r="E776" s="75" t="s">
        <v>426</v>
      </c>
      <c r="F776" s="75"/>
      <c r="G776" s="30" t="s">
        <v>75</v>
      </c>
      <c r="H776" s="142"/>
      <c r="I776" s="142"/>
      <c r="J776" s="30"/>
      <c r="K776" s="30"/>
      <c r="L776" s="30"/>
      <c r="M776" s="30" t="s">
        <v>14</v>
      </c>
      <c r="N776" s="30"/>
      <c r="P776" s="75" t="s">
        <v>225</v>
      </c>
      <c r="Q776" s="90"/>
      <c r="R776" s="29" t="s">
        <v>549</v>
      </c>
      <c r="S776" s="39">
        <f>IF(Suggested="Yes",AA776,AG776)</f>
        <v>107.95</v>
      </c>
      <c r="T776" s="37" t="s">
        <v>140</v>
      </c>
      <c r="U776" s="5" t="str">
        <f>+Instructions!$B$3</f>
        <v>A</v>
      </c>
      <c r="V776" s="52"/>
      <c r="W776" s="56">
        <f>+Instructions!$C$22</f>
        <v>0</v>
      </c>
      <c r="X776" s="17">
        <f>ROUND($AA776*(1-W776)+0.004999,2)</f>
        <v>107.95</v>
      </c>
      <c r="Y776" s="52"/>
      <c r="Z776" s="6" t="s">
        <v>1307</v>
      </c>
      <c r="AA776" s="39">
        <v>107.95</v>
      </c>
      <c r="AB776" s="60">
        <f>+W776</f>
        <v>0</v>
      </c>
      <c r="AC776" s="17">
        <f>+X776</f>
        <v>107.95</v>
      </c>
      <c r="AD776" s="12">
        <f>(AG776-AC776)/AG776</f>
        <v>0</v>
      </c>
      <c r="AE776" s="122"/>
      <c r="AF776" s="130">
        <v>3</v>
      </c>
      <c r="AG776" s="53">
        <f>SUM(AJ776:AL776)+AE776</f>
        <v>107.95</v>
      </c>
      <c r="AH776" s="52"/>
      <c r="AJ776" s="17">
        <f>ROUND(AC776/(1-VLOOKUP(AF776,Group,2,FALSE)),2)</f>
        <v>107.95</v>
      </c>
      <c r="AK776" s="17">
        <f>IF(VLOOKUP(AF776,Group,5,FALSE)="YES",VLOOKUP(ROUND(ROUND(AJ776,1)-AJ776,2),Round,2,FALSE)+VLOOKUP(AF776,Group,6,FALSE),0)</f>
        <v>0</v>
      </c>
      <c r="AL776" s="17">
        <f>IF(VLOOKUP(AF776,Group,7,FALSE)="",0,ROUND(AJ776-0.04999,1)-AJ776+AM776)</f>
        <v>0</v>
      </c>
      <c r="AM776" s="17" t="str">
        <f>IF(VLOOKUP(AF776,Group,7,FALSE)="","",VLOOKUP(AF776,Group,7,FALSE))</f>
        <v/>
      </c>
      <c r="AO776" s="31" t="s">
        <v>153</v>
      </c>
    </row>
    <row r="777" spans="1:41" s="3" customFormat="1" ht="1.5" customHeight="1" x14ac:dyDescent="0.2">
      <c r="P777" s="75"/>
      <c r="Q777" s="90"/>
      <c r="R777" s="6"/>
      <c r="S777" s="39"/>
      <c r="T777" s="6"/>
      <c r="U777" s="5"/>
      <c r="V777" s="52"/>
      <c r="W777" s="56"/>
      <c r="X777" s="15"/>
      <c r="Y777" s="52"/>
      <c r="Z777" s="39"/>
      <c r="AA777" s="39"/>
      <c r="AB777" s="55"/>
      <c r="AC777" s="17"/>
      <c r="AD777" s="15"/>
      <c r="AE777" s="65"/>
      <c r="AF777" s="125"/>
      <c r="AG777" s="39"/>
      <c r="AH777" s="52"/>
      <c r="AJ777" s="17"/>
      <c r="AK777" s="17"/>
      <c r="AL777" s="17"/>
      <c r="AM777" s="17"/>
      <c r="AO777" s="31" t="s">
        <v>153</v>
      </c>
    </row>
    <row r="778" spans="1:41" s="3" customFormat="1" ht="10.5" customHeight="1" x14ac:dyDescent="0.2">
      <c r="A778" s="3" t="s">
        <v>12</v>
      </c>
      <c r="C778" s="164" t="s">
        <v>13</v>
      </c>
      <c r="E778" s="165"/>
      <c r="F778" s="165"/>
      <c r="M778" s="3" t="s">
        <v>31</v>
      </c>
      <c r="Q778" s="166"/>
      <c r="R778" s="30"/>
      <c r="S778" s="39"/>
      <c r="T778" s="167"/>
      <c r="U778" s="168"/>
      <c r="V778" s="52"/>
      <c r="W778" s="56"/>
      <c r="X778" s="15"/>
      <c r="Y778" s="52"/>
      <c r="Z778" s="169"/>
      <c r="AB778" s="55"/>
      <c r="AC778" s="17"/>
      <c r="AD778" s="15"/>
      <c r="AE778" s="65"/>
      <c r="AG778" s="17"/>
      <c r="AH778" s="52"/>
      <c r="AJ778" s="6" t="s">
        <v>31</v>
      </c>
      <c r="AO778" s="31" t="s">
        <v>153</v>
      </c>
    </row>
    <row r="779" spans="1:41" s="3" customFormat="1" ht="9.75" customHeight="1" x14ac:dyDescent="0.2">
      <c r="C779" s="74" t="s">
        <v>1304</v>
      </c>
      <c r="P779" s="4"/>
      <c r="R779" s="80" t="s">
        <v>603</v>
      </c>
      <c r="S779" s="200" t="s">
        <v>610</v>
      </c>
      <c r="T779" s="201"/>
      <c r="U779" s="5"/>
      <c r="V779" s="52"/>
      <c r="X779" s="70"/>
      <c r="Y779" s="52"/>
      <c r="AA779" s="39"/>
      <c r="AB779" s="17"/>
      <c r="AC779" s="15"/>
      <c r="AD779" s="15"/>
      <c r="AE779" s="15"/>
      <c r="AF779" s="15"/>
      <c r="AG779" s="65"/>
      <c r="AH779" s="52"/>
      <c r="AO779" s="31" t="s">
        <v>153</v>
      </c>
    </row>
    <row r="780" spans="1:41" s="3" customFormat="1" ht="2.4500000000000002" customHeight="1" x14ac:dyDescent="0.2">
      <c r="P780" s="75"/>
      <c r="Q780" s="90"/>
      <c r="R780" s="6"/>
      <c r="S780" s="39"/>
      <c r="T780" s="6"/>
      <c r="U780" s="5"/>
      <c r="V780" s="52"/>
      <c r="W780" s="56"/>
      <c r="X780" s="15"/>
      <c r="Y780" s="52"/>
      <c r="Z780" s="39"/>
      <c r="AA780" s="39"/>
      <c r="AB780" s="55"/>
      <c r="AC780" s="17"/>
      <c r="AD780" s="15"/>
      <c r="AE780" s="65"/>
      <c r="AF780" s="125"/>
      <c r="AG780" s="39"/>
      <c r="AH780" s="52"/>
      <c r="AJ780" s="17"/>
      <c r="AK780" s="17"/>
      <c r="AL780" s="17"/>
      <c r="AM780" s="17"/>
      <c r="AO780" s="31" t="s">
        <v>153</v>
      </c>
    </row>
    <row r="781" spans="1:41" s="3" customFormat="1" ht="9.9499999999999993" customHeight="1" x14ac:dyDescent="0.2">
      <c r="C781" s="35"/>
      <c r="D781" s="40" t="s">
        <v>91</v>
      </c>
      <c r="E781" s="142" t="s">
        <v>198</v>
      </c>
      <c r="F781" s="142" t="s">
        <v>814</v>
      </c>
      <c r="G781" s="142"/>
      <c r="H781" s="142"/>
      <c r="I781" s="142" t="s">
        <v>819</v>
      </c>
      <c r="J781" s="142"/>
      <c r="K781" s="142"/>
      <c r="L781" s="142" t="s">
        <v>808</v>
      </c>
      <c r="N781" s="142" t="s">
        <v>812</v>
      </c>
      <c r="P781" s="30"/>
      <c r="Q781" s="30"/>
      <c r="R781" s="30"/>
      <c r="S781" s="39"/>
      <c r="T781" s="30"/>
      <c r="U781" s="5"/>
      <c r="V781" s="52"/>
      <c r="W781" s="70"/>
      <c r="X781" s="70"/>
      <c r="Y781" s="52"/>
      <c r="Z781" s="39"/>
      <c r="AA781" s="39"/>
      <c r="AB781" s="55"/>
      <c r="AC781" s="17"/>
      <c r="AD781" s="15"/>
      <c r="AE781" s="65"/>
      <c r="AF781" s="125"/>
      <c r="AG781" s="17"/>
      <c r="AH781" s="52"/>
      <c r="AJ781" s="17"/>
      <c r="AK781" s="17"/>
      <c r="AL781" s="17"/>
      <c r="AM781" s="17"/>
      <c r="AO781" s="31"/>
    </row>
    <row r="782" spans="1:41" s="3" customFormat="1" ht="9.9499999999999993" customHeight="1" x14ac:dyDescent="0.2">
      <c r="C782" s="35"/>
      <c r="D782" s="40"/>
      <c r="E782" s="142" t="s">
        <v>199</v>
      </c>
      <c r="F782" s="142" t="s">
        <v>815</v>
      </c>
      <c r="G782" s="142"/>
      <c r="H782" s="142"/>
      <c r="I782" s="142" t="s">
        <v>818</v>
      </c>
      <c r="J782" s="142"/>
      <c r="K782" s="142"/>
      <c r="L782" s="142" t="s">
        <v>807</v>
      </c>
      <c r="N782" s="142" t="s">
        <v>813</v>
      </c>
      <c r="P782" s="30"/>
      <c r="Q782" s="30"/>
      <c r="R782" s="30"/>
      <c r="S782" s="39"/>
      <c r="T782" s="30"/>
      <c r="U782" s="5"/>
      <c r="V782" s="52"/>
      <c r="W782" s="70"/>
      <c r="X782" s="70"/>
      <c r="Y782" s="52"/>
      <c r="Z782" s="39"/>
      <c r="AA782" s="39"/>
      <c r="AB782" s="55"/>
      <c r="AC782" s="17"/>
      <c r="AD782" s="15"/>
      <c r="AE782" s="65"/>
      <c r="AF782" s="125"/>
      <c r="AG782" s="17"/>
      <c r="AH782" s="52"/>
      <c r="AJ782" s="17"/>
      <c r="AK782" s="17"/>
      <c r="AL782" s="17"/>
      <c r="AM782" s="17"/>
      <c r="AO782" s="31"/>
    </row>
    <row r="783" spans="1:41" s="3" customFormat="1" ht="9.9499999999999993" customHeight="1" x14ac:dyDescent="0.2">
      <c r="C783" s="35"/>
      <c r="D783" s="40"/>
      <c r="E783" s="142" t="s">
        <v>200</v>
      </c>
      <c r="F783" s="142" t="s">
        <v>816</v>
      </c>
      <c r="G783" s="142"/>
      <c r="H783" s="142"/>
      <c r="I783" s="142" t="s">
        <v>820</v>
      </c>
      <c r="J783" s="142"/>
      <c r="K783" s="142"/>
      <c r="L783" s="142" t="s">
        <v>809</v>
      </c>
      <c r="N783" s="142" t="s">
        <v>811</v>
      </c>
      <c r="P783" s="30"/>
      <c r="Q783" s="30"/>
      <c r="R783" s="30"/>
      <c r="S783" s="39"/>
      <c r="T783" s="30"/>
      <c r="U783" s="5"/>
      <c r="V783" s="52"/>
      <c r="W783" s="70"/>
      <c r="X783" s="70"/>
      <c r="Y783" s="52"/>
      <c r="Z783" s="39"/>
      <c r="AA783" s="39"/>
      <c r="AB783" s="55"/>
      <c r="AC783" s="17"/>
      <c r="AD783" s="15"/>
      <c r="AE783" s="65"/>
      <c r="AF783" s="125"/>
      <c r="AG783" s="17"/>
      <c r="AH783" s="52"/>
      <c r="AJ783" s="17"/>
      <c r="AK783" s="17"/>
      <c r="AL783" s="17"/>
      <c r="AM783" s="17"/>
      <c r="AO783" s="31"/>
    </row>
    <row r="784" spans="1:41" s="3" customFormat="1" ht="9.9499999999999993" customHeight="1" x14ac:dyDescent="0.2">
      <c r="C784" s="35"/>
      <c r="D784" s="40"/>
      <c r="E784" s="142" t="s">
        <v>398</v>
      </c>
      <c r="F784" s="142" t="s">
        <v>817</v>
      </c>
      <c r="G784" s="142"/>
      <c r="H784" s="142"/>
      <c r="I784" s="142" t="s">
        <v>821</v>
      </c>
      <c r="J784" s="142"/>
      <c r="K784" s="142" t="s">
        <v>31</v>
      </c>
      <c r="L784" s="142" t="s">
        <v>810</v>
      </c>
      <c r="M784" s="142"/>
      <c r="N784" s="142"/>
      <c r="O784" s="142"/>
      <c r="P784" s="30"/>
      <c r="Q784" s="30"/>
      <c r="R784" s="30"/>
      <c r="S784" s="39"/>
      <c r="T784" s="30"/>
      <c r="U784" s="5"/>
      <c r="V784" s="52"/>
      <c r="W784" s="70"/>
      <c r="X784" s="70"/>
      <c r="Y784" s="52"/>
      <c r="Z784" s="39"/>
      <c r="AA784" s="39"/>
      <c r="AB784" s="55"/>
      <c r="AC784" s="17"/>
      <c r="AD784" s="15"/>
      <c r="AE784" s="65"/>
      <c r="AF784" s="125"/>
      <c r="AG784" s="17"/>
      <c r="AH784" s="52"/>
      <c r="AJ784" s="17"/>
      <c r="AK784" s="17"/>
      <c r="AL784" s="17"/>
      <c r="AM784" s="17"/>
      <c r="AO784" s="31"/>
    </row>
    <row r="785" spans="2:41" s="3" customFormat="1" ht="1.5" customHeight="1" x14ac:dyDescent="0.2">
      <c r="P785" s="75"/>
      <c r="Q785" s="90"/>
      <c r="R785" s="6"/>
      <c r="S785" s="39"/>
      <c r="T785" s="6"/>
      <c r="U785" s="5"/>
      <c r="V785" s="52"/>
      <c r="W785" s="56"/>
      <c r="X785" s="15"/>
      <c r="Y785" s="52"/>
      <c r="Z785" s="39"/>
      <c r="AA785" s="39"/>
      <c r="AB785" s="55"/>
      <c r="AC785" s="17"/>
      <c r="AD785" s="15"/>
      <c r="AE785" s="65"/>
      <c r="AF785" s="125"/>
      <c r="AG785" s="39"/>
      <c r="AH785" s="52"/>
      <c r="AJ785" s="17"/>
      <c r="AK785" s="17"/>
      <c r="AL785" s="17"/>
      <c r="AM785" s="17"/>
      <c r="AO785" s="31" t="s">
        <v>153</v>
      </c>
    </row>
    <row r="786" spans="2:41" s="3" customFormat="1" ht="9.9499999999999993" customHeight="1" x14ac:dyDescent="0.2">
      <c r="B786" s="113" t="s">
        <v>89</v>
      </c>
      <c r="D786" s="40"/>
      <c r="E786" s="75" t="s">
        <v>346</v>
      </c>
      <c r="F786" s="75"/>
      <c r="G786" s="30" t="s">
        <v>344</v>
      </c>
      <c r="H786" s="30"/>
      <c r="I786" s="30"/>
      <c r="J786" s="30"/>
      <c r="K786" s="30"/>
      <c r="L786" s="30"/>
      <c r="M786" s="30" t="s">
        <v>14</v>
      </c>
      <c r="N786" s="30"/>
      <c r="P786" s="75" t="s">
        <v>347</v>
      </c>
      <c r="Q786" s="90"/>
      <c r="R786" s="29"/>
      <c r="S786" s="39">
        <f>IF(Suggested="Yes",AA786,AG786)</f>
        <v>82.85</v>
      </c>
      <c r="T786" s="37" t="s">
        <v>140</v>
      </c>
      <c r="U786" s="5" t="str">
        <f>+Instructions!$B$3</f>
        <v>A</v>
      </c>
      <c r="V786" s="52"/>
      <c r="W786" s="56">
        <f>+Instructions!$C$22</f>
        <v>0</v>
      </c>
      <c r="X786" s="17">
        <f>ROUND($AA786*(1-W786)+0.004999,2)</f>
        <v>82.85</v>
      </c>
      <c r="Y786" s="52"/>
      <c r="Z786" s="6" t="s">
        <v>1307</v>
      </c>
      <c r="AA786" s="39">
        <v>82.85</v>
      </c>
      <c r="AB786" s="60">
        <f>+W786</f>
        <v>0</v>
      </c>
      <c r="AC786" s="17">
        <f>+X786</f>
        <v>82.85</v>
      </c>
      <c r="AD786" s="12">
        <f>(AG786-AC786)/AG786</f>
        <v>0</v>
      </c>
      <c r="AE786" s="122"/>
      <c r="AF786" s="130">
        <v>3</v>
      </c>
      <c r="AG786" s="53">
        <f>SUM(AJ786:AL786)+AE786</f>
        <v>82.85</v>
      </c>
      <c r="AH786" s="52"/>
      <c r="AJ786" s="17">
        <f>ROUND(AC786/(1-VLOOKUP(AF786,Group,2,FALSE)),2)</f>
        <v>82.85</v>
      </c>
      <c r="AK786" s="17">
        <f>IF(VLOOKUP(AF786,Group,5,FALSE)="YES",VLOOKUP(ROUND(ROUND(AJ786,1)-AJ786,2),Round,2,FALSE)+VLOOKUP(AF786,Group,6,FALSE),0)</f>
        <v>0</v>
      </c>
      <c r="AL786" s="17">
        <f>IF(VLOOKUP(AF786,Group,7,FALSE)="",0,ROUND(AJ786-0.04999,1)-AJ786+AM786)</f>
        <v>0</v>
      </c>
      <c r="AM786" s="17" t="str">
        <f>IF(VLOOKUP(AF786,Group,7,FALSE)="","",VLOOKUP(AF786,Group,7,FALSE))</f>
        <v/>
      </c>
      <c r="AO786" s="31" t="s">
        <v>153</v>
      </c>
    </row>
    <row r="787" spans="2:41" s="3" customFormat="1" ht="9.9499999999999993" customHeight="1" x14ac:dyDescent="0.2">
      <c r="B787" s="113" t="s">
        <v>89</v>
      </c>
      <c r="D787" s="40"/>
      <c r="E787" s="75" t="s">
        <v>346</v>
      </c>
      <c r="F787" s="75"/>
      <c r="G787" s="30" t="s">
        <v>345</v>
      </c>
      <c r="H787" s="30"/>
      <c r="I787" s="30"/>
      <c r="J787" s="30"/>
      <c r="K787" s="30"/>
      <c r="L787" s="30"/>
      <c r="M787" s="30" t="s">
        <v>14</v>
      </c>
      <c r="N787" s="30"/>
      <c r="P787" s="75" t="s">
        <v>347</v>
      </c>
      <c r="Q787" s="90"/>
      <c r="R787" s="29" t="s">
        <v>549</v>
      </c>
      <c r="S787" s="39">
        <f>IF(Suggested="Yes",AA787,AG787)</f>
        <v>109.3</v>
      </c>
      <c r="T787" s="37" t="s">
        <v>140</v>
      </c>
      <c r="U787" s="5" t="str">
        <f>+Instructions!$B$3</f>
        <v>A</v>
      </c>
      <c r="V787" s="52"/>
      <c r="W787" s="56">
        <f>+Instructions!$C$22</f>
        <v>0</v>
      </c>
      <c r="X787" s="17">
        <f>ROUND($AA787*(1-W787)+0.004999,2)</f>
        <v>109.3</v>
      </c>
      <c r="Y787" s="52"/>
      <c r="Z787" s="6" t="s">
        <v>1307</v>
      </c>
      <c r="AA787" s="39">
        <v>109.3</v>
      </c>
      <c r="AB787" s="60">
        <f>+W787</f>
        <v>0</v>
      </c>
      <c r="AC787" s="17">
        <f>+X787</f>
        <v>109.3</v>
      </c>
      <c r="AD787" s="12">
        <f>(AG787-AC787)/AG787</f>
        <v>0</v>
      </c>
      <c r="AE787" s="122"/>
      <c r="AF787" s="130">
        <v>3</v>
      </c>
      <c r="AG787" s="53">
        <f>SUM(AJ787:AL787)+AE787</f>
        <v>109.3</v>
      </c>
      <c r="AH787" s="52"/>
      <c r="AJ787" s="17">
        <f>ROUND(AC787/(1-VLOOKUP(AF787,Group,2,FALSE)),2)</f>
        <v>109.3</v>
      </c>
      <c r="AK787" s="17">
        <f>IF(VLOOKUP(AF787,Group,5,FALSE)="YES",VLOOKUP(ROUND(ROUND(AJ787,1)-AJ787,2),Round,2,FALSE)+VLOOKUP(AF787,Group,6,FALSE),0)</f>
        <v>0</v>
      </c>
      <c r="AL787" s="17">
        <f>IF(VLOOKUP(AF787,Group,7,FALSE)="",0,ROUND(AJ787-0.04999,1)-AJ787+AM787)</f>
        <v>0</v>
      </c>
      <c r="AM787" s="17" t="str">
        <f>IF(VLOOKUP(AF787,Group,7,FALSE)="","",VLOOKUP(AF787,Group,7,FALSE))</f>
        <v/>
      </c>
      <c r="AO787" s="31" t="s">
        <v>153</v>
      </c>
    </row>
    <row r="788" spans="2:41" s="3" customFormat="1" ht="1.5" customHeight="1" x14ac:dyDescent="0.2">
      <c r="C788" s="35"/>
      <c r="D788" s="40"/>
      <c r="J788" s="142"/>
      <c r="K788" s="142"/>
      <c r="M788" s="142"/>
      <c r="N788" s="142"/>
      <c r="O788" s="30"/>
      <c r="P788" s="30"/>
      <c r="Q788" s="30"/>
      <c r="R788" s="30"/>
      <c r="S788" s="30"/>
      <c r="T788" s="30"/>
      <c r="U788" s="5"/>
      <c r="V788" s="52"/>
      <c r="W788" s="70"/>
      <c r="X788" s="70"/>
      <c r="Y788" s="52"/>
      <c r="Z788" s="39"/>
      <c r="AA788" s="39"/>
      <c r="AB788" s="55"/>
      <c r="AC788" s="17"/>
      <c r="AD788" s="15"/>
      <c r="AE788" s="65"/>
      <c r="AF788" s="125"/>
      <c r="AG788" s="17"/>
      <c r="AH788" s="52"/>
      <c r="AJ788" s="17"/>
      <c r="AK788" s="17"/>
      <c r="AL788" s="17"/>
      <c r="AM788" s="17"/>
      <c r="AO788" s="31"/>
    </row>
    <row r="789" spans="2:41" s="3" customFormat="1" ht="9.9499999999999993" customHeight="1" x14ac:dyDescent="0.2">
      <c r="B789" s="113" t="s">
        <v>89</v>
      </c>
      <c r="D789" s="40"/>
      <c r="E789" s="75" t="s">
        <v>343</v>
      </c>
      <c r="F789" s="75"/>
      <c r="G789" s="30" t="s">
        <v>185</v>
      </c>
      <c r="H789" s="142"/>
      <c r="I789" s="142"/>
      <c r="J789" s="30"/>
      <c r="K789" s="30"/>
      <c r="L789" s="30"/>
      <c r="M789" s="30" t="s">
        <v>14</v>
      </c>
      <c r="N789" s="30"/>
      <c r="P789" s="75" t="s">
        <v>127</v>
      </c>
      <c r="Q789" s="90"/>
      <c r="R789" s="29"/>
      <c r="S789" s="39">
        <f>IF(Suggested="Yes",AA789,AG789)</f>
        <v>69.3</v>
      </c>
      <c r="T789" s="37" t="s">
        <v>140</v>
      </c>
      <c r="U789" s="5" t="str">
        <f>+Instructions!$B$3</f>
        <v>A</v>
      </c>
      <c r="V789" s="52"/>
      <c r="W789" s="56">
        <f>+Instructions!$C$22</f>
        <v>0</v>
      </c>
      <c r="X789" s="17">
        <f>ROUND($AA789*(1-W789)+0.004999,2)</f>
        <v>69.3</v>
      </c>
      <c r="Y789" s="52"/>
      <c r="Z789" s="6" t="s">
        <v>1307</v>
      </c>
      <c r="AA789" s="39">
        <v>69.3</v>
      </c>
      <c r="AB789" s="60">
        <f>+W789</f>
        <v>0</v>
      </c>
      <c r="AC789" s="17">
        <f>+X789</f>
        <v>69.3</v>
      </c>
      <c r="AD789" s="12">
        <f>(AG789-AC789)/AG789</f>
        <v>0</v>
      </c>
      <c r="AE789" s="122"/>
      <c r="AF789" s="130">
        <v>3</v>
      </c>
      <c r="AG789" s="53">
        <f>SUM(AJ789:AL789)+AE789</f>
        <v>69.3</v>
      </c>
      <c r="AH789" s="52"/>
      <c r="AJ789" s="17">
        <f>ROUND(AC789/(1-VLOOKUP(AF789,Group,2,FALSE)),2)</f>
        <v>69.3</v>
      </c>
      <c r="AK789" s="17">
        <f>IF(VLOOKUP(AF789,Group,5,FALSE)="YES",VLOOKUP(ROUND(ROUND(AJ789,1)-AJ789,2),Round,2,FALSE)+VLOOKUP(AF789,Group,6,FALSE),0)</f>
        <v>0</v>
      </c>
      <c r="AL789" s="17">
        <f>IF(VLOOKUP(AF789,Group,7,FALSE)="",0,ROUND(AJ789-0.04999,1)-AJ789+AM789)</f>
        <v>0</v>
      </c>
      <c r="AM789" s="17" t="str">
        <f>IF(VLOOKUP(AF789,Group,7,FALSE)="","",VLOOKUP(AF789,Group,7,FALSE))</f>
        <v/>
      </c>
      <c r="AO789" s="31" t="s">
        <v>153</v>
      </c>
    </row>
    <row r="790" spans="2:41" s="3" customFormat="1" ht="9.9499999999999993" customHeight="1" x14ac:dyDescent="0.2">
      <c r="B790" s="113" t="s">
        <v>89</v>
      </c>
      <c r="D790" s="40"/>
      <c r="E790" s="75" t="s">
        <v>343</v>
      </c>
      <c r="F790" s="75"/>
      <c r="G790" s="30" t="s">
        <v>78</v>
      </c>
      <c r="H790" s="30"/>
      <c r="I790" s="30"/>
      <c r="J790" s="30"/>
      <c r="K790" s="30"/>
      <c r="L790" s="30"/>
      <c r="M790" s="30" t="s">
        <v>14</v>
      </c>
      <c r="N790" s="30"/>
      <c r="P790" s="75" t="s">
        <v>127</v>
      </c>
      <c r="Q790" s="90"/>
      <c r="R790" s="29" t="s">
        <v>549</v>
      </c>
      <c r="S790" s="39">
        <f>IF(Suggested="Yes",AA790,AG790)</f>
        <v>98.15</v>
      </c>
      <c r="T790" s="37" t="s">
        <v>140</v>
      </c>
      <c r="U790" s="5" t="str">
        <f>+Instructions!$B$3</f>
        <v>A</v>
      </c>
      <c r="V790" s="52"/>
      <c r="W790" s="56">
        <f>+Instructions!$C$22</f>
        <v>0</v>
      </c>
      <c r="X790" s="17">
        <f>ROUND($AA790*(1-W790)+0.004999,2)</f>
        <v>98.15</v>
      </c>
      <c r="Y790" s="52"/>
      <c r="Z790" s="6" t="s">
        <v>1307</v>
      </c>
      <c r="AA790" s="39">
        <v>98.15</v>
      </c>
      <c r="AB790" s="60">
        <f>+W790</f>
        <v>0</v>
      </c>
      <c r="AC790" s="17">
        <f>+X790</f>
        <v>98.15</v>
      </c>
      <c r="AD790" s="12">
        <f>(AG790-AC790)/AG790</f>
        <v>0</v>
      </c>
      <c r="AE790" s="122"/>
      <c r="AF790" s="130">
        <v>3</v>
      </c>
      <c r="AG790" s="53">
        <f>SUM(AJ790:AL790)+AE790</f>
        <v>98.15</v>
      </c>
      <c r="AH790" s="52"/>
      <c r="AJ790" s="17">
        <f>ROUND(AC790/(1-VLOOKUP(AF790,Group,2,FALSE)),2)</f>
        <v>98.15</v>
      </c>
      <c r="AK790" s="17">
        <f>IF(VLOOKUP(AF790,Group,5,FALSE)="YES",VLOOKUP(ROUND(ROUND(AJ790,1)-AJ790,2),Round,2,FALSE)+VLOOKUP(AF790,Group,6,FALSE),0)</f>
        <v>0</v>
      </c>
      <c r="AL790" s="17">
        <f>IF(VLOOKUP(AF790,Group,7,FALSE)="",0,ROUND(AJ790-0.04999,1)-AJ790+AM790)</f>
        <v>0</v>
      </c>
      <c r="AM790" s="17" t="str">
        <f>IF(VLOOKUP(AF790,Group,7,FALSE)="","",VLOOKUP(AF790,Group,7,FALSE))</f>
        <v/>
      </c>
      <c r="AO790" s="31" t="s">
        <v>153</v>
      </c>
    </row>
    <row r="791" spans="2:41" s="3" customFormat="1" ht="1.5" customHeight="1" x14ac:dyDescent="0.2">
      <c r="P791" s="75"/>
      <c r="Q791" s="90"/>
      <c r="R791" s="6"/>
      <c r="S791" s="39"/>
      <c r="T791" s="6"/>
      <c r="U791" s="5"/>
      <c r="V791" s="52"/>
      <c r="W791" s="56"/>
      <c r="X791" s="15"/>
      <c r="Y791" s="52"/>
      <c r="Z791" s="39"/>
      <c r="AA791" s="39"/>
      <c r="AB791" s="55"/>
      <c r="AC791" s="17"/>
      <c r="AD791" s="15"/>
      <c r="AE791" s="65"/>
      <c r="AF791" s="125"/>
      <c r="AG791" s="39"/>
      <c r="AH791" s="52"/>
      <c r="AJ791" s="17"/>
      <c r="AK791" s="17"/>
      <c r="AL791" s="17"/>
      <c r="AM791" s="17"/>
      <c r="AO791" s="31" t="s">
        <v>153</v>
      </c>
    </row>
    <row r="792" spans="2:41" s="3" customFormat="1" ht="9.9499999999999993" customHeight="1" x14ac:dyDescent="0.2">
      <c r="B792" s="113" t="s">
        <v>89</v>
      </c>
      <c r="D792" s="40"/>
      <c r="E792" s="75" t="s">
        <v>492</v>
      </c>
      <c r="F792" s="75"/>
      <c r="G792" s="30" t="s">
        <v>493</v>
      </c>
      <c r="H792" s="30"/>
      <c r="I792" s="30"/>
      <c r="J792" s="30"/>
      <c r="K792" s="30"/>
      <c r="L792" s="30"/>
      <c r="M792" s="30" t="s">
        <v>14</v>
      </c>
      <c r="N792" s="30"/>
      <c r="P792" s="75" t="s">
        <v>225</v>
      </c>
      <c r="Q792" s="90"/>
      <c r="R792" s="29" t="s">
        <v>227</v>
      </c>
      <c r="S792" s="39">
        <f>IF(Suggested="Yes",AA792,AG792)</f>
        <v>98.25</v>
      </c>
      <c r="T792" s="37" t="s">
        <v>140</v>
      </c>
      <c r="U792" s="5" t="str">
        <f>+Instructions!$B$3</f>
        <v>A</v>
      </c>
      <c r="V792" s="52"/>
      <c r="W792" s="56">
        <f>+Instructions!$C$22</f>
        <v>0</v>
      </c>
      <c r="X792" s="17">
        <f>ROUND($AA792*(1-W792)+0.004999,2)</f>
        <v>98.25</v>
      </c>
      <c r="Y792" s="52"/>
      <c r="Z792" s="6" t="s">
        <v>1307</v>
      </c>
      <c r="AA792" s="39">
        <v>98.25</v>
      </c>
      <c r="AB792" s="60">
        <f>+W792</f>
        <v>0</v>
      </c>
      <c r="AC792" s="17">
        <f>+X792</f>
        <v>98.25</v>
      </c>
      <c r="AD792" s="12">
        <f>(AG792-AC792)/AG792</f>
        <v>0</v>
      </c>
      <c r="AE792" s="122"/>
      <c r="AF792" s="130">
        <v>3</v>
      </c>
      <c r="AG792" s="53">
        <f>SUM(AJ792:AL792)+AE792</f>
        <v>98.25</v>
      </c>
      <c r="AH792" s="52"/>
      <c r="AJ792" s="17">
        <f>ROUND(AC792/(1-VLOOKUP(AF792,Group,2,FALSE)),2)</f>
        <v>98.25</v>
      </c>
      <c r="AK792" s="17">
        <f>IF(VLOOKUP(AF792,Group,5,FALSE)="YES",VLOOKUP(ROUND(ROUND(AJ792,1)-AJ792,2),Round,2,FALSE)+VLOOKUP(AF792,Group,6,FALSE),0)</f>
        <v>0</v>
      </c>
      <c r="AL792" s="17">
        <f>IF(VLOOKUP(AF792,Group,7,FALSE)="",0,ROUND(AJ792-0.04999,1)-AJ792+AM792)</f>
        <v>0</v>
      </c>
      <c r="AM792" s="17" t="str">
        <f>IF(VLOOKUP(AF792,Group,7,FALSE)="","",VLOOKUP(AF792,Group,7,FALSE))</f>
        <v/>
      </c>
      <c r="AO792" s="31" t="s">
        <v>153</v>
      </c>
    </row>
    <row r="793" spans="2:41" s="3" customFormat="1" ht="9.9499999999999993" customHeight="1" x14ac:dyDescent="0.2">
      <c r="B793" s="113" t="s">
        <v>89</v>
      </c>
      <c r="D793" s="40"/>
      <c r="E793" s="75" t="s">
        <v>492</v>
      </c>
      <c r="F793" s="75"/>
      <c r="G793" s="30" t="s">
        <v>886</v>
      </c>
      <c r="H793" s="30"/>
      <c r="I793" s="30"/>
      <c r="J793" s="30"/>
      <c r="K793" s="30"/>
      <c r="L793" s="30"/>
      <c r="M793" s="30" t="s">
        <v>14</v>
      </c>
      <c r="N793" s="30"/>
      <c r="P793" s="75" t="s">
        <v>225</v>
      </c>
      <c r="Q793" s="90"/>
      <c r="R793" s="29" t="s">
        <v>549</v>
      </c>
      <c r="S793" s="39">
        <f>IF(Suggested="Yes",AA793,AG793)</f>
        <v>98.25</v>
      </c>
      <c r="T793" s="37" t="s">
        <v>140</v>
      </c>
      <c r="U793" s="5" t="str">
        <f>+Instructions!$B$3</f>
        <v>A</v>
      </c>
      <c r="V793" s="52"/>
      <c r="W793" s="56">
        <f>+Instructions!$C$22</f>
        <v>0</v>
      </c>
      <c r="X793" s="17">
        <f>ROUND($AA793*(1-W793)+0.004999,2)</f>
        <v>98.25</v>
      </c>
      <c r="Y793" s="52"/>
      <c r="Z793" s="6" t="s">
        <v>1307</v>
      </c>
      <c r="AA793" s="39">
        <v>98.25</v>
      </c>
      <c r="AB793" s="60">
        <f>+W793</f>
        <v>0</v>
      </c>
      <c r="AC793" s="17">
        <f>+X793</f>
        <v>98.25</v>
      </c>
      <c r="AD793" s="12">
        <f>(AG793-AC793)/AG793</f>
        <v>0</v>
      </c>
      <c r="AE793" s="122"/>
      <c r="AF793" s="130">
        <v>3</v>
      </c>
      <c r="AG793" s="53">
        <f>SUM(AJ793:AL793)+AE793</f>
        <v>98.25</v>
      </c>
      <c r="AH793" s="52"/>
      <c r="AJ793" s="17">
        <f>ROUND(AC793/(1-VLOOKUP(AF793,Group,2,FALSE)),2)</f>
        <v>98.25</v>
      </c>
      <c r="AK793" s="17">
        <f>IF(VLOOKUP(AF793,Group,5,FALSE)="YES",VLOOKUP(ROUND(ROUND(AJ793,1)-AJ793,2),Round,2,FALSE)+VLOOKUP(AF793,Group,6,FALSE),0)</f>
        <v>0</v>
      </c>
      <c r="AL793" s="17">
        <f>IF(VLOOKUP(AF793,Group,7,FALSE)="",0,ROUND(AJ793-0.04999,1)-AJ793+AM793)</f>
        <v>0</v>
      </c>
      <c r="AM793" s="17" t="str">
        <f>IF(VLOOKUP(AF793,Group,7,FALSE)="","",VLOOKUP(AF793,Group,7,FALSE))</f>
        <v/>
      </c>
      <c r="AO793" s="31" t="s">
        <v>153</v>
      </c>
    </row>
    <row r="794" spans="2:41" s="3" customFormat="1" ht="1.5" customHeight="1" x14ac:dyDescent="0.2">
      <c r="P794" s="75"/>
      <c r="Q794" s="90"/>
      <c r="R794" s="6"/>
      <c r="S794" s="39"/>
      <c r="T794" s="6"/>
      <c r="U794" s="5"/>
      <c r="V794" s="52"/>
      <c r="W794" s="56"/>
      <c r="X794" s="15"/>
      <c r="Y794" s="52"/>
      <c r="Z794" s="39"/>
      <c r="AA794" s="39"/>
      <c r="AB794" s="55"/>
      <c r="AC794" s="17"/>
      <c r="AD794" s="15"/>
      <c r="AE794" s="65"/>
      <c r="AF794" s="125"/>
      <c r="AG794" s="39"/>
      <c r="AH794" s="52"/>
      <c r="AJ794" s="17"/>
      <c r="AK794" s="17"/>
      <c r="AL794" s="17"/>
      <c r="AM794" s="17"/>
      <c r="AO794" s="31" t="s">
        <v>153</v>
      </c>
    </row>
    <row r="795" spans="2:41" s="3" customFormat="1" ht="9.9499999999999993" customHeight="1" x14ac:dyDescent="0.2">
      <c r="B795" s="113" t="s">
        <v>89</v>
      </c>
      <c r="D795" s="40"/>
      <c r="E795" s="75" t="s">
        <v>348</v>
      </c>
      <c r="F795" s="75"/>
      <c r="G795" s="30" t="s">
        <v>0</v>
      </c>
      <c r="H795" s="30"/>
      <c r="I795" s="30"/>
      <c r="J795" s="30"/>
      <c r="K795" s="30"/>
      <c r="L795" s="30"/>
      <c r="M795" s="30" t="s">
        <v>14</v>
      </c>
      <c r="N795" s="30"/>
      <c r="P795" s="75" t="s">
        <v>50</v>
      </c>
      <c r="Q795" s="90"/>
      <c r="R795" s="29" t="s">
        <v>181</v>
      </c>
      <c r="S795" s="39">
        <f>IF(Suggested="Yes",AA795,AG795)</f>
        <v>83.05</v>
      </c>
      <c r="T795" s="37" t="s">
        <v>140</v>
      </c>
      <c r="U795" s="5" t="str">
        <f>+Instructions!$B$3</f>
        <v>A</v>
      </c>
      <c r="V795" s="52"/>
      <c r="W795" s="56">
        <f>+Instructions!$C$22</f>
        <v>0</v>
      </c>
      <c r="X795" s="17">
        <f>ROUND($AA795*(1-W795)+0.004999,2)</f>
        <v>83.05</v>
      </c>
      <c r="Y795" s="52"/>
      <c r="Z795" s="6" t="s">
        <v>1307</v>
      </c>
      <c r="AA795" s="39">
        <v>83.05</v>
      </c>
      <c r="AB795" s="60">
        <f>+W795</f>
        <v>0</v>
      </c>
      <c r="AC795" s="17">
        <f>+X795</f>
        <v>83.05</v>
      </c>
      <c r="AD795" s="12">
        <f>(AG795-AC795)/AG795</f>
        <v>0</v>
      </c>
      <c r="AE795" s="122"/>
      <c r="AF795" s="130">
        <v>3</v>
      </c>
      <c r="AG795" s="53">
        <f>SUM(AJ795:AL795)+AE795</f>
        <v>83.05</v>
      </c>
      <c r="AH795" s="52"/>
      <c r="AJ795" s="17">
        <f>ROUND(AC795/(1-VLOOKUP(AF795,Group,2,FALSE)),2)</f>
        <v>83.05</v>
      </c>
      <c r="AK795" s="17">
        <f>IF(VLOOKUP(AF795,Group,5,FALSE)="YES",VLOOKUP(ROUND(ROUND(AJ795,1)-AJ795,2),Round,2,FALSE)+VLOOKUP(AF795,Group,6,FALSE),0)</f>
        <v>0</v>
      </c>
      <c r="AL795" s="17">
        <f>IF(VLOOKUP(AF795,Group,7,FALSE)="",0,ROUND(AJ795-0.04999,1)-AJ795+AM795)</f>
        <v>0</v>
      </c>
      <c r="AM795" s="17" t="str">
        <f>IF(VLOOKUP(AF795,Group,7,FALSE)="","",VLOOKUP(AF795,Group,7,FALSE))</f>
        <v/>
      </c>
      <c r="AO795" s="31" t="s">
        <v>153</v>
      </c>
    </row>
    <row r="796" spans="2:41" s="3" customFormat="1" ht="9.9499999999999993" customHeight="1" x14ac:dyDescent="0.2">
      <c r="B796" s="113" t="s">
        <v>89</v>
      </c>
      <c r="D796" s="40"/>
      <c r="E796" s="75" t="s">
        <v>348</v>
      </c>
      <c r="F796" s="75"/>
      <c r="G796" s="30" t="s">
        <v>1</v>
      </c>
      <c r="H796" s="30"/>
      <c r="I796" s="30"/>
      <c r="J796" s="30"/>
      <c r="K796" s="30"/>
      <c r="L796" s="30"/>
      <c r="M796" s="30" t="s">
        <v>14</v>
      </c>
      <c r="N796" s="30"/>
      <c r="P796" s="75" t="s">
        <v>50</v>
      </c>
      <c r="Q796" s="90"/>
      <c r="R796" s="29" t="s">
        <v>548</v>
      </c>
      <c r="S796" s="39">
        <f>IF(Suggested="Yes",AA796,AG796)</f>
        <v>109.2</v>
      </c>
      <c r="T796" s="37" t="s">
        <v>140</v>
      </c>
      <c r="U796" s="5" t="str">
        <f>+Instructions!$B$3</f>
        <v>A</v>
      </c>
      <c r="V796" s="52"/>
      <c r="W796" s="56">
        <f>+Instructions!$C$22</f>
        <v>0</v>
      </c>
      <c r="X796" s="17">
        <f>ROUND($AA796*(1-W796)+0.004999,2)</f>
        <v>109.2</v>
      </c>
      <c r="Y796" s="52"/>
      <c r="Z796" s="6" t="s">
        <v>1307</v>
      </c>
      <c r="AA796" s="39">
        <v>109.2</v>
      </c>
      <c r="AB796" s="60">
        <f>+W796</f>
        <v>0</v>
      </c>
      <c r="AC796" s="17">
        <f>+X796</f>
        <v>109.2</v>
      </c>
      <c r="AD796" s="12">
        <f>(AG796-AC796)/AG796</f>
        <v>0</v>
      </c>
      <c r="AE796" s="122"/>
      <c r="AF796" s="130">
        <v>3</v>
      </c>
      <c r="AG796" s="53">
        <f>SUM(AJ796:AL796)+AE796</f>
        <v>109.2</v>
      </c>
      <c r="AH796" s="52"/>
      <c r="AJ796" s="17">
        <f>ROUND(AC796/(1-VLOOKUP(AF796,Group,2,FALSE)),2)</f>
        <v>109.2</v>
      </c>
      <c r="AK796" s="17">
        <f>IF(VLOOKUP(AF796,Group,5,FALSE)="YES",VLOOKUP(ROUND(ROUND(AJ796,1)-AJ796,2),Round,2,FALSE)+VLOOKUP(AF796,Group,6,FALSE),0)</f>
        <v>0</v>
      </c>
      <c r="AL796" s="17">
        <f>IF(VLOOKUP(AF796,Group,7,FALSE)="",0,ROUND(AJ796-0.04999,1)-AJ796+AM796)</f>
        <v>0</v>
      </c>
      <c r="AM796" s="17" t="str">
        <f>IF(VLOOKUP(AF796,Group,7,FALSE)="","",VLOOKUP(AF796,Group,7,FALSE))</f>
        <v/>
      </c>
      <c r="AO796" s="31" t="s">
        <v>153</v>
      </c>
    </row>
    <row r="797" spans="2:41" s="3" customFormat="1" ht="1.5" customHeight="1" x14ac:dyDescent="0.2">
      <c r="C797" s="35"/>
      <c r="D797" s="40"/>
      <c r="J797" s="142"/>
      <c r="K797" s="142"/>
      <c r="M797" s="142"/>
      <c r="N797" s="142"/>
      <c r="O797" s="30"/>
      <c r="P797" s="30"/>
      <c r="Q797" s="30"/>
      <c r="R797" s="30"/>
      <c r="S797" s="30"/>
      <c r="T797" s="30"/>
      <c r="U797" s="5"/>
      <c r="V797" s="52"/>
      <c r="W797" s="70"/>
      <c r="X797" s="70"/>
      <c r="Y797" s="52"/>
      <c r="Z797" s="39"/>
      <c r="AA797" s="39"/>
      <c r="AB797" s="55"/>
      <c r="AC797" s="17"/>
      <c r="AD797" s="15"/>
      <c r="AE797" s="65"/>
      <c r="AF797" s="125"/>
      <c r="AG797" s="17"/>
      <c r="AH797" s="52"/>
      <c r="AJ797" s="17"/>
      <c r="AK797" s="17"/>
      <c r="AL797" s="17"/>
      <c r="AM797" s="17"/>
      <c r="AO797" s="31"/>
    </row>
    <row r="798" spans="2:41" s="3" customFormat="1" ht="9.9499999999999993" customHeight="1" x14ac:dyDescent="0.2">
      <c r="B798" s="113" t="s">
        <v>89</v>
      </c>
      <c r="D798" s="40"/>
      <c r="E798" s="75" t="s">
        <v>349</v>
      </c>
      <c r="F798" s="75"/>
      <c r="G798" s="30" t="s">
        <v>203</v>
      </c>
      <c r="H798" s="142"/>
      <c r="I798" s="142"/>
      <c r="J798" s="30"/>
      <c r="K798" s="30"/>
      <c r="L798" s="30"/>
      <c r="M798" s="30" t="s">
        <v>14</v>
      </c>
      <c r="N798" s="30"/>
      <c r="P798" s="75" t="s">
        <v>350</v>
      </c>
      <c r="Q798" s="90"/>
      <c r="R798" s="29"/>
      <c r="S798" s="39">
        <f>IF(Suggested="Yes",AA798,AG798)</f>
        <v>82.05</v>
      </c>
      <c r="T798" s="37" t="s">
        <v>140</v>
      </c>
      <c r="U798" s="5" t="str">
        <f>+Instructions!$B$3</f>
        <v>A</v>
      </c>
      <c r="V798" s="52"/>
      <c r="W798" s="56">
        <f>+Instructions!$C$22</f>
        <v>0</v>
      </c>
      <c r="X798" s="17">
        <f>ROUND($AA798*(1-W798)+0.004999,2)</f>
        <v>82.05</v>
      </c>
      <c r="Y798" s="52"/>
      <c r="Z798" s="6" t="s">
        <v>1307</v>
      </c>
      <c r="AA798" s="39">
        <v>82.05</v>
      </c>
      <c r="AB798" s="60">
        <f>+W798</f>
        <v>0</v>
      </c>
      <c r="AC798" s="17">
        <f>+X798</f>
        <v>82.05</v>
      </c>
      <c r="AD798" s="12">
        <f>(AG798-AC798)/AG798</f>
        <v>0</v>
      </c>
      <c r="AE798" s="122"/>
      <c r="AF798" s="130">
        <v>3</v>
      </c>
      <c r="AG798" s="53">
        <f>SUM(AJ798:AL798)+AE798</f>
        <v>82.05</v>
      </c>
      <c r="AH798" s="52"/>
      <c r="AJ798" s="17">
        <f>ROUND(AC798/(1-VLOOKUP(AF798,Group,2,FALSE)),2)</f>
        <v>82.05</v>
      </c>
      <c r="AK798" s="17">
        <f>IF(VLOOKUP(AF798,Group,5,FALSE)="YES",VLOOKUP(ROUND(ROUND(AJ798,1)-AJ798,2),Round,2,FALSE)+VLOOKUP(AF798,Group,6,FALSE),0)</f>
        <v>0</v>
      </c>
      <c r="AL798" s="17">
        <f>IF(VLOOKUP(AF798,Group,7,FALSE)="",0,ROUND(AJ798-0.04999,1)-AJ798+AM798)</f>
        <v>0</v>
      </c>
      <c r="AM798" s="17" t="str">
        <f>IF(VLOOKUP(AF798,Group,7,FALSE)="","",VLOOKUP(AF798,Group,7,FALSE))</f>
        <v/>
      </c>
      <c r="AO798" s="31" t="s">
        <v>153</v>
      </c>
    </row>
    <row r="799" spans="2:41" s="3" customFormat="1" ht="9.9499999999999993" customHeight="1" x14ac:dyDescent="0.2">
      <c r="B799" s="113" t="s">
        <v>89</v>
      </c>
      <c r="D799" s="40"/>
      <c r="E799" s="75" t="s">
        <v>349</v>
      </c>
      <c r="F799" s="75"/>
      <c r="G799" s="30" t="s">
        <v>204</v>
      </c>
      <c r="H799" s="30"/>
      <c r="I799" s="30"/>
      <c r="J799" s="30"/>
      <c r="K799" s="30"/>
      <c r="L799" s="30"/>
      <c r="M799" s="30" t="s">
        <v>14</v>
      </c>
      <c r="N799" s="30"/>
      <c r="P799" s="75" t="s">
        <v>350</v>
      </c>
      <c r="Q799" s="90"/>
      <c r="R799" s="29" t="s">
        <v>549</v>
      </c>
      <c r="S799" s="39">
        <f>IF(Suggested="Yes",AA799,AG799)</f>
        <v>108.25</v>
      </c>
      <c r="T799" s="37" t="s">
        <v>140</v>
      </c>
      <c r="U799" s="5" t="str">
        <f>+Instructions!$B$3</f>
        <v>A</v>
      </c>
      <c r="V799" s="52"/>
      <c r="W799" s="56">
        <f>+Instructions!$C$22</f>
        <v>0</v>
      </c>
      <c r="X799" s="17">
        <f>ROUND($AA799*(1-W799)+0.004999,2)</f>
        <v>108.25</v>
      </c>
      <c r="Y799" s="52"/>
      <c r="Z799" s="6" t="s">
        <v>1307</v>
      </c>
      <c r="AA799" s="39">
        <v>108.25</v>
      </c>
      <c r="AB799" s="60">
        <f>+W799</f>
        <v>0</v>
      </c>
      <c r="AC799" s="17">
        <f>+X799</f>
        <v>108.25</v>
      </c>
      <c r="AD799" s="12">
        <f>(AG799-AC799)/AG799</f>
        <v>0</v>
      </c>
      <c r="AE799" s="122"/>
      <c r="AF799" s="130">
        <v>3</v>
      </c>
      <c r="AG799" s="53">
        <f>SUM(AJ799:AL799)+AE799</f>
        <v>108.25</v>
      </c>
      <c r="AH799" s="52"/>
      <c r="AJ799" s="17">
        <f>ROUND(AC799/(1-VLOOKUP(AF799,Group,2,FALSE)),2)</f>
        <v>108.25</v>
      </c>
      <c r="AK799" s="17">
        <f>IF(VLOOKUP(AF799,Group,5,FALSE)="YES",VLOOKUP(ROUND(ROUND(AJ799,1)-AJ799,2),Round,2,FALSE)+VLOOKUP(AF799,Group,6,FALSE),0)</f>
        <v>0</v>
      </c>
      <c r="AL799" s="17">
        <f>IF(VLOOKUP(AF799,Group,7,FALSE)="",0,ROUND(AJ799-0.04999,1)-AJ799+AM799)</f>
        <v>0</v>
      </c>
      <c r="AM799" s="17" t="str">
        <f>IF(VLOOKUP(AF799,Group,7,FALSE)="","",VLOOKUP(AF799,Group,7,FALSE))</f>
        <v/>
      </c>
      <c r="AO799" s="31" t="s">
        <v>153</v>
      </c>
    </row>
    <row r="800" spans="2:41" s="3" customFormat="1" ht="1.5" customHeight="1" x14ac:dyDescent="0.2">
      <c r="P800" s="75"/>
      <c r="Q800" s="90"/>
      <c r="R800" s="6"/>
      <c r="S800" s="39"/>
      <c r="T800" s="6"/>
      <c r="U800" s="5"/>
      <c r="V800" s="52"/>
      <c r="W800" s="56"/>
      <c r="X800" s="15"/>
      <c r="Y800" s="52"/>
      <c r="Z800" s="39"/>
      <c r="AA800" s="39"/>
      <c r="AB800" s="55"/>
      <c r="AC800" s="17"/>
      <c r="AD800" s="15"/>
      <c r="AE800" s="65"/>
      <c r="AF800" s="125"/>
      <c r="AG800" s="39"/>
      <c r="AH800" s="52"/>
      <c r="AJ800" s="17"/>
      <c r="AK800" s="17"/>
      <c r="AL800" s="17"/>
      <c r="AM800" s="17"/>
      <c r="AO800" s="31" t="s">
        <v>153</v>
      </c>
    </row>
    <row r="801" spans="2:41" s="3" customFormat="1" ht="9.9499999999999993" customHeight="1" x14ac:dyDescent="0.2">
      <c r="B801" s="113" t="s">
        <v>89</v>
      </c>
      <c r="D801" s="40"/>
      <c r="E801" s="75" t="s">
        <v>544</v>
      </c>
      <c r="F801" s="75"/>
      <c r="G801" s="30" t="s">
        <v>542</v>
      </c>
      <c r="H801" s="30"/>
      <c r="I801" s="30"/>
      <c r="J801" s="30"/>
      <c r="K801" s="30"/>
      <c r="L801" s="30"/>
      <c r="M801" s="30" t="s">
        <v>14</v>
      </c>
      <c r="N801" s="30"/>
      <c r="P801" s="75" t="s">
        <v>545</v>
      </c>
      <c r="Q801" s="90"/>
      <c r="R801" s="29" t="s">
        <v>300</v>
      </c>
      <c r="S801" s="39">
        <f>IF(Suggested="Yes",AA801,AG801)</f>
        <v>83.6</v>
      </c>
      <c r="T801" s="37" t="s">
        <v>140</v>
      </c>
      <c r="U801" s="5" t="str">
        <f>+Instructions!$B$3</f>
        <v>A</v>
      </c>
      <c r="V801" s="52"/>
      <c r="W801" s="56">
        <f>+Instructions!$C$22</f>
        <v>0</v>
      </c>
      <c r="X801" s="17">
        <f>ROUND($AA801*(1-W801)+0.004999,2)</f>
        <v>83.6</v>
      </c>
      <c r="Y801" s="52"/>
      <c r="Z801" s="6" t="s">
        <v>1307</v>
      </c>
      <c r="AA801" s="39">
        <v>83.6</v>
      </c>
      <c r="AB801" s="60">
        <f>+W801</f>
        <v>0</v>
      </c>
      <c r="AC801" s="17">
        <f>+X801</f>
        <v>83.6</v>
      </c>
      <c r="AD801" s="12">
        <f>(AG801-AC801)/AG801</f>
        <v>0</v>
      </c>
      <c r="AE801" s="122"/>
      <c r="AF801" s="130">
        <v>3</v>
      </c>
      <c r="AG801" s="53">
        <f>SUM(AJ801:AL801)+AE801</f>
        <v>83.6</v>
      </c>
      <c r="AH801" s="52"/>
      <c r="AJ801" s="17">
        <f>ROUND(AC801/(1-VLOOKUP(AF801,Group,2,FALSE)),2)</f>
        <v>83.6</v>
      </c>
      <c r="AK801" s="17">
        <f>IF(VLOOKUP(AF801,Group,5,FALSE)="YES",VLOOKUP(ROUND(ROUND(AJ801,1)-AJ801,2),Round,2,FALSE)+VLOOKUP(AF801,Group,6,FALSE),0)</f>
        <v>0</v>
      </c>
      <c r="AL801" s="17">
        <f>IF(VLOOKUP(AF801,Group,7,FALSE)="",0,ROUND(AJ801-0.04999,1)-AJ801+AM801)</f>
        <v>0</v>
      </c>
      <c r="AM801" s="17" t="str">
        <f>IF(VLOOKUP(AF801,Group,7,FALSE)="","",VLOOKUP(AF801,Group,7,FALSE))</f>
        <v/>
      </c>
      <c r="AO801" s="31" t="s">
        <v>153</v>
      </c>
    </row>
    <row r="802" spans="2:41" s="3" customFormat="1" ht="9.9499999999999993" customHeight="1" x14ac:dyDescent="0.2">
      <c r="B802" s="113" t="s">
        <v>89</v>
      </c>
      <c r="D802" s="40"/>
      <c r="E802" s="75" t="s">
        <v>544</v>
      </c>
      <c r="F802" s="75"/>
      <c r="G802" s="30" t="s">
        <v>543</v>
      </c>
      <c r="H802" s="30"/>
      <c r="I802" s="30"/>
      <c r="J802" s="30"/>
      <c r="K802" s="30"/>
      <c r="L802" s="30"/>
      <c r="M802" s="30" t="s">
        <v>14</v>
      </c>
      <c r="N802" s="30"/>
      <c r="P802" s="75" t="s">
        <v>545</v>
      </c>
      <c r="Q802" s="90"/>
      <c r="R802" s="29" t="s">
        <v>549</v>
      </c>
      <c r="S802" s="39">
        <f>IF(Suggested="Yes",AA802,AG802)</f>
        <v>110</v>
      </c>
      <c r="T802" s="37" t="s">
        <v>140</v>
      </c>
      <c r="U802" s="5" t="str">
        <f>+Instructions!$B$3</f>
        <v>A</v>
      </c>
      <c r="V802" s="52"/>
      <c r="W802" s="56">
        <f>+Instructions!$C$22</f>
        <v>0</v>
      </c>
      <c r="X802" s="17">
        <f>ROUND($AA802*(1-W802)+0.004999,2)</f>
        <v>110</v>
      </c>
      <c r="Y802" s="52"/>
      <c r="Z802" s="6" t="s">
        <v>1307</v>
      </c>
      <c r="AA802" s="39">
        <v>110</v>
      </c>
      <c r="AB802" s="60">
        <f>+W802</f>
        <v>0</v>
      </c>
      <c r="AC802" s="17">
        <f>+X802</f>
        <v>110</v>
      </c>
      <c r="AD802" s="12">
        <f>(AG802-AC802)/AG802</f>
        <v>0</v>
      </c>
      <c r="AE802" s="122"/>
      <c r="AF802" s="130">
        <v>3</v>
      </c>
      <c r="AG802" s="53">
        <f>SUM(AJ802:AL802)+AE802</f>
        <v>110</v>
      </c>
      <c r="AH802" s="52"/>
      <c r="AJ802" s="17">
        <f>ROUND(AC802/(1-VLOOKUP(AF802,Group,2,FALSE)),2)</f>
        <v>110</v>
      </c>
      <c r="AK802" s="17">
        <f>IF(VLOOKUP(AF802,Group,5,FALSE)="YES",VLOOKUP(ROUND(ROUND(AJ802,1)-AJ802,2),Round,2,FALSE)+VLOOKUP(AF802,Group,6,FALSE),0)</f>
        <v>0</v>
      </c>
      <c r="AL802" s="17">
        <f>IF(VLOOKUP(AF802,Group,7,FALSE)="",0,ROUND(AJ802-0.04999,1)-AJ802+AM802)</f>
        <v>0</v>
      </c>
      <c r="AM802" s="17" t="str">
        <f>IF(VLOOKUP(AF802,Group,7,FALSE)="","",VLOOKUP(AF802,Group,7,FALSE))</f>
        <v/>
      </c>
      <c r="AO802" s="31" t="s">
        <v>153</v>
      </c>
    </row>
    <row r="803" spans="2:41" s="3" customFormat="1" ht="1.5" customHeight="1" x14ac:dyDescent="0.2">
      <c r="P803" s="75"/>
      <c r="Q803" s="90"/>
      <c r="R803" s="6"/>
      <c r="S803" s="39"/>
      <c r="T803" s="6"/>
      <c r="U803" s="5"/>
      <c r="V803" s="52"/>
      <c r="W803" s="56"/>
      <c r="X803" s="15"/>
      <c r="Y803" s="52"/>
      <c r="Z803" s="39"/>
      <c r="AA803" s="39"/>
      <c r="AB803" s="55"/>
      <c r="AC803" s="17"/>
      <c r="AD803" s="15"/>
      <c r="AE803" s="65"/>
      <c r="AF803" s="125"/>
      <c r="AG803" s="39"/>
      <c r="AH803" s="52"/>
      <c r="AJ803" s="17"/>
      <c r="AK803" s="17"/>
      <c r="AL803" s="17"/>
      <c r="AM803" s="17"/>
      <c r="AO803" s="31" t="s">
        <v>153</v>
      </c>
    </row>
    <row r="804" spans="2:41" s="3" customFormat="1" ht="9.9499999999999993" customHeight="1" x14ac:dyDescent="0.2">
      <c r="B804" s="113" t="s">
        <v>89</v>
      </c>
      <c r="D804" s="40"/>
      <c r="E804" s="75" t="s">
        <v>473</v>
      </c>
      <c r="F804" s="75"/>
      <c r="G804" s="30" t="s">
        <v>425</v>
      </c>
      <c r="H804" s="30"/>
      <c r="I804" s="30"/>
      <c r="J804" s="30"/>
      <c r="K804" s="30"/>
      <c r="L804" s="30"/>
      <c r="M804" s="30" t="s">
        <v>14</v>
      </c>
      <c r="N804" s="30"/>
      <c r="P804" s="75" t="s">
        <v>19</v>
      </c>
      <c r="Q804" s="90"/>
      <c r="R804" s="29" t="s">
        <v>227</v>
      </c>
      <c r="S804" s="39">
        <f>IF(Suggested="Yes",AA804,AG804)</f>
        <v>108.9</v>
      </c>
      <c r="T804" s="37" t="s">
        <v>140</v>
      </c>
      <c r="U804" s="5" t="str">
        <f>+Instructions!$B$3</f>
        <v>A</v>
      </c>
      <c r="V804" s="52"/>
      <c r="W804" s="56">
        <f>+Instructions!$C$22</f>
        <v>0</v>
      </c>
      <c r="X804" s="17">
        <f>ROUND($AA804*(1-W804)+0.004999,2)</f>
        <v>108.9</v>
      </c>
      <c r="Y804" s="52"/>
      <c r="Z804" s="6" t="s">
        <v>1307</v>
      </c>
      <c r="AA804" s="39">
        <v>108.9</v>
      </c>
      <c r="AB804" s="60">
        <f>+W804</f>
        <v>0</v>
      </c>
      <c r="AC804" s="17">
        <f>+X804</f>
        <v>108.9</v>
      </c>
      <c r="AD804" s="12">
        <f>(AG804-AC804)/AG804</f>
        <v>0</v>
      </c>
      <c r="AE804" s="122"/>
      <c r="AF804" s="130">
        <v>3</v>
      </c>
      <c r="AG804" s="53">
        <f>SUM(AJ804:AL804)+AE804</f>
        <v>108.9</v>
      </c>
      <c r="AH804" s="52"/>
      <c r="AJ804" s="17">
        <f>ROUND(AC804/(1-VLOOKUP(AF804,Group,2,FALSE)),2)</f>
        <v>108.9</v>
      </c>
      <c r="AK804" s="17">
        <f>IF(VLOOKUP(AF804,Group,5,FALSE)="YES",VLOOKUP(ROUND(ROUND(AJ804,1)-AJ804,2),Round,2,FALSE)+VLOOKUP(AF804,Group,6,FALSE),0)</f>
        <v>0</v>
      </c>
      <c r="AL804" s="17">
        <f>IF(VLOOKUP(AF804,Group,7,FALSE)="",0,ROUND(AJ804-0.04999,1)-AJ804+AM804)</f>
        <v>0</v>
      </c>
      <c r="AM804" s="17" t="str">
        <f>IF(VLOOKUP(AF804,Group,7,FALSE)="","",VLOOKUP(AF804,Group,7,FALSE))</f>
        <v/>
      </c>
      <c r="AO804" s="31" t="s">
        <v>153</v>
      </c>
    </row>
    <row r="805" spans="2:41" s="3" customFormat="1" ht="9.9499999999999993" customHeight="1" x14ac:dyDescent="0.2">
      <c r="B805" s="113" t="s">
        <v>89</v>
      </c>
      <c r="D805" s="40"/>
      <c r="E805" s="75" t="s">
        <v>473</v>
      </c>
      <c r="F805" s="75"/>
      <c r="G805" s="30" t="s">
        <v>474</v>
      </c>
      <c r="H805" s="30"/>
      <c r="I805" s="30"/>
      <c r="J805" s="30"/>
      <c r="K805" s="30"/>
      <c r="L805" s="30"/>
      <c r="M805" s="30" t="s">
        <v>14</v>
      </c>
      <c r="N805" s="30"/>
      <c r="P805" s="75" t="s">
        <v>19</v>
      </c>
      <c r="Q805" s="90"/>
      <c r="R805" s="29" t="s">
        <v>549</v>
      </c>
      <c r="S805" s="39">
        <f>IF(Suggested="Yes",AA805,AG805)</f>
        <v>108.9</v>
      </c>
      <c r="T805" s="37" t="s">
        <v>140</v>
      </c>
      <c r="U805" s="5" t="str">
        <f>+Instructions!$B$3</f>
        <v>A</v>
      </c>
      <c r="V805" s="52"/>
      <c r="W805" s="56">
        <f>+Instructions!$C$22</f>
        <v>0</v>
      </c>
      <c r="X805" s="17">
        <f>ROUND($AA805*(1-W805)+0.004999,2)</f>
        <v>108.9</v>
      </c>
      <c r="Y805" s="52"/>
      <c r="Z805" s="6" t="s">
        <v>1307</v>
      </c>
      <c r="AA805" s="39">
        <v>108.9</v>
      </c>
      <c r="AB805" s="60">
        <f>+W805</f>
        <v>0</v>
      </c>
      <c r="AC805" s="17">
        <f>+X805</f>
        <v>108.9</v>
      </c>
      <c r="AD805" s="12">
        <f>(AG805-AC805)/AG805</f>
        <v>0</v>
      </c>
      <c r="AE805" s="122"/>
      <c r="AF805" s="130">
        <v>3</v>
      </c>
      <c r="AG805" s="53">
        <f>SUM(AJ805:AL805)+AE805</f>
        <v>108.9</v>
      </c>
      <c r="AH805" s="52"/>
      <c r="AJ805" s="17">
        <f>ROUND(AC805/(1-VLOOKUP(AF805,Group,2,FALSE)),2)</f>
        <v>108.9</v>
      </c>
      <c r="AK805" s="17">
        <f>IF(VLOOKUP(AF805,Group,5,FALSE)="YES",VLOOKUP(ROUND(ROUND(AJ805,1)-AJ805,2),Round,2,FALSE)+VLOOKUP(AF805,Group,6,FALSE),0)</f>
        <v>0</v>
      </c>
      <c r="AL805" s="17">
        <f>IF(VLOOKUP(AF805,Group,7,FALSE)="",0,ROUND(AJ805-0.04999,1)-AJ805+AM805)</f>
        <v>0</v>
      </c>
      <c r="AM805" s="17" t="str">
        <f>IF(VLOOKUP(AF805,Group,7,FALSE)="","",VLOOKUP(AF805,Group,7,FALSE))</f>
        <v/>
      </c>
      <c r="AO805" s="31" t="s">
        <v>153</v>
      </c>
    </row>
    <row r="806" spans="2:41" s="3" customFormat="1" ht="1.5" customHeight="1" x14ac:dyDescent="0.2">
      <c r="P806" s="75"/>
      <c r="Q806" s="90"/>
      <c r="R806" s="6"/>
      <c r="S806" s="39"/>
      <c r="T806" s="6"/>
      <c r="U806" s="5"/>
      <c r="V806" s="52"/>
      <c r="W806" s="56"/>
      <c r="X806" s="15"/>
      <c r="Y806" s="52"/>
      <c r="Z806" s="39"/>
      <c r="AA806" s="39"/>
      <c r="AB806" s="55"/>
      <c r="AC806" s="17"/>
      <c r="AD806" s="15"/>
      <c r="AE806" s="65"/>
      <c r="AF806" s="125"/>
      <c r="AG806" s="39"/>
      <c r="AH806" s="52"/>
      <c r="AJ806" s="17"/>
      <c r="AK806" s="17"/>
      <c r="AL806" s="17"/>
      <c r="AM806" s="17"/>
      <c r="AO806" s="31" t="s">
        <v>153</v>
      </c>
    </row>
    <row r="807" spans="2:41" s="3" customFormat="1" ht="9.9499999999999993" customHeight="1" x14ac:dyDescent="0.2">
      <c r="B807" s="113" t="s">
        <v>89</v>
      </c>
      <c r="D807" s="40"/>
      <c r="E807" s="75" t="s">
        <v>355</v>
      </c>
      <c r="F807" s="75"/>
      <c r="G807" s="30" t="s">
        <v>38</v>
      </c>
      <c r="H807" s="142"/>
      <c r="I807" s="142"/>
      <c r="J807" s="30"/>
      <c r="K807" s="30"/>
      <c r="L807" s="30"/>
      <c r="M807" s="30" t="s">
        <v>14</v>
      </c>
      <c r="N807" s="30"/>
      <c r="P807" s="75" t="s">
        <v>127</v>
      </c>
      <c r="Q807" s="90"/>
      <c r="R807" s="29" t="s">
        <v>238</v>
      </c>
      <c r="S807" s="39">
        <f>IF(Suggested="Yes",AA807,AG807)</f>
        <v>83.15</v>
      </c>
      <c r="T807" s="37" t="s">
        <v>140</v>
      </c>
      <c r="U807" s="5" t="str">
        <f>+Instructions!$B$3</f>
        <v>A</v>
      </c>
      <c r="V807" s="52"/>
      <c r="W807" s="56">
        <f>+Instructions!$C$22</f>
        <v>0</v>
      </c>
      <c r="X807" s="17">
        <f>ROUND($AA807*(1-W807)+0.004999,2)</f>
        <v>83.15</v>
      </c>
      <c r="Y807" s="52"/>
      <c r="Z807" s="6" t="s">
        <v>1307</v>
      </c>
      <c r="AA807" s="39">
        <v>83.15</v>
      </c>
      <c r="AB807" s="60">
        <f>+W807</f>
        <v>0</v>
      </c>
      <c r="AC807" s="17">
        <f>+X807</f>
        <v>83.15</v>
      </c>
      <c r="AD807" s="12">
        <f>(AG807-AC807)/AG807</f>
        <v>0</v>
      </c>
      <c r="AE807" s="122"/>
      <c r="AF807" s="130">
        <v>3</v>
      </c>
      <c r="AG807" s="53">
        <f>SUM(AJ807:AL807)+AE807</f>
        <v>83.15</v>
      </c>
      <c r="AH807" s="52"/>
      <c r="AJ807" s="17">
        <f>ROUND(AC807/(1-VLOOKUP(AF807,Group,2,FALSE)),2)</f>
        <v>83.15</v>
      </c>
      <c r="AK807" s="17">
        <f>IF(VLOOKUP(AF807,Group,5,FALSE)="YES",VLOOKUP(ROUND(ROUND(AJ807,1)-AJ807,2),Round,2,FALSE)+VLOOKUP(AF807,Group,6,FALSE),0)</f>
        <v>0</v>
      </c>
      <c r="AL807" s="17">
        <f>IF(VLOOKUP(AF807,Group,7,FALSE)="",0,ROUND(AJ807-0.04999,1)-AJ807+AM807)</f>
        <v>0</v>
      </c>
      <c r="AM807" s="17" t="str">
        <f>IF(VLOOKUP(AF807,Group,7,FALSE)="","",VLOOKUP(AF807,Group,7,FALSE))</f>
        <v/>
      </c>
      <c r="AO807" s="31" t="s">
        <v>153</v>
      </c>
    </row>
    <row r="808" spans="2:41" s="3" customFormat="1" ht="9.9499999999999993" customHeight="1" x14ac:dyDescent="0.2">
      <c r="B808" s="113" t="s">
        <v>89</v>
      </c>
      <c r="D808" s="40"/>
      <c r="E808" s="75" t="s">
        <v>355</v>
      </c>
      <c r="F808" s="75"/>
      <c r="G808" s="30" t="s">
        <v>39</v>
      </c>
      <c r="H808" s="142"/>
      <c r="I808" s="142"/>
      <c r="J808" s="30"/>
      <c r="K808" s="30"/>
      <c r="L808" s="30"/>
      <c r="M808" s="30" t="s">
        <v>14</v>
      </c>
      <c r="N808" s="30"/>
      <c r="P808" s="75" t="s">
        <v>127</v>
      </c>
      <c r="Q808" s="90"/>
      <c r="R808" s="29" t="s">
        <v>935</v>
      </c>
      <c r="S808" s="39">
        <f>IF(Suggested="Yes",AA808,AG808)</f>
        <v>109.55</v>
      </c>
      <c r="T808" s="37" t="s">
        <v>140</v>
      </c>
      <c r="U808" s="5" t="str">
        <f>+Instructions!$B$3</f>
        <v>A</v>
      </c>
      <c r="V808" s="52"/>
      <c r="W808" s="56">
        <f>+Instructions!$C$22</f>
        <v>0</v>
      </c>
      <c r="X808" s="17">
        <f>ROUND($AA808*(1-W808)+0.004999,2)</f>
        <v>109.55</v>
      </c>
      <c r="Y808" s="52"/>
      <c r="Z808" s="6" t="s">
        <v>1307</v>
      </c>
      <c r="AA808" s="39">
        <v>109.55</v>
      </c>
      <c r="AB808" s="60">
        <f>+W808</f>
        <v>0</v>
      </c>
      <c r="AC808" s="17">
        <f>+X808</f>
        <v>109.55</v>
      </c>
      <c r="AD808" s="12">
        <f>(AG808-AC808)/AG808</f>
        <v>0</v>
      </c>
      <c r="AE808" s="122"/>
      <c r="AF808" s="130">
        <v>3</v>
      </c>
      <c r="AG808" s="53">
        <f>SUM(AJ808:AL808)+AE808</f>
        <v>109.55</v>
      </c>
      <c r="AH808" s="52"/>
      <c r="AJ808" s="17">
        <f>ROUND(AC808/(1-VLOOKUP(AF808,Group,2,FALSE)),2)</f>
        <v>109.55</v>
      </c>
      <c r="AK808" s="17">
        <f>IF(VLOOKUP(AF808,Group,5,FALSE)="YES",VLOOKUP(ROUND(ROUND(AJ808,1)-AJ808,2),Round,2,FALSE)+VLOOKUP(AF808,Group,6,FALSE),0)</f>
        <v>0</v>
      </c>
      <c r="AL808" s="17">
        <f>IF(VLOOKUP(AF808,Group,7,FALSE)="",0,ROUND(AJ808-0.04999,1)-AJ808+AM808)</f>
        <v>0</v>
      </c>
      <c r="AM808" s="17" t="str">
        <f>IF(VLOOKUP(AF808,Group,7,FALSE)="","",VLOOKUP(AF808,Group,7,FALSE))</f>
        <v/>
      </c>
      <c r="AO808" s="31" t="s">
        <v>153</v>
      </c>
    </row>
    <row r="809" spans="2:41" s="3" customFormat="1" ht="1.5" customHeight="1" x14ac:dyDescent="0.2">
      <c r="P809" s="75"/>
      <c r="Q809" s="90"/>
      <c r="R809" s="6"/>
      <c r="S809" s="39"/>
      <c r="T809" s="6"/>
      <c r="U809" s="5"/>
      <c r="V809" s="52"/>
      <c r="W809" s="56"/>
      <c r="X809" s="15"/>
      <c r="Y809" s="52"/>
      <c r="Z809" s="39"/>
      <c r="AA809" s="39"/>
      <c r="AB809" s="55"/>
      <c r="AC809" s="17"/>
      <c r="AD809" s="15"/>
      <c r="AE809" s="65"/>
      <c r="AF809" s="125"/>
      <c r="AG809" s="39"/>
      <c r="AH809" s="52"/>
      <c r="AJ809" s="17"/>
      <c r="AK809" s="17"/>
      <c r="AL809" s="17"/>
      <c r="AM809" s="17"/>
      <c r="AO809" s="31" t="s">
        <v>153</v>
      </c>
    </row>
    <row r="810" spans="2:41" s="3" customFormat="1" ht="9.9499999999999993" customHeight="1" x14ac:dyDescent="0.2">
      <c r="B810" s="113" t="s">
        <v>89</v>
      </c>
      <c r="D810" s="40"/>
      <c r="E810" s="75" t="s">
        <v>356</v>
      </c>
      <c r="F810" s="75"/>
      <c r="G810" s="30" t="s">
        <v>218</v>
      </c>
      <c r="H810" s="30"/>
      <c r="I810" s="30"/>
      <c r="J810" s="30"/>
      <c r="K810" s="30"/>
      <c r="L810" s="30"/>
      <c r="M810" s="30" t="s">
        <v>14</v>
      </c>
      <c r="N810" s="30"/>
      <c r="P810" s="75" t="s">
        <v>311</v>
      </c>
      <c r="Q810" s="90"/>
      <c r="R810" s="29"/>
      <c r="S810" s="39">
        <f>IF(Suggested="Yes",AA810,AG810)</f>
        <v>82.2</v>
      </c>
      <c r="T810" s="37" t="s">
        <v>140</v>
      </c>
      <c r="U810" s="5" t="str">
        <f>+Instructions!$B$3</f>
        <v>A</v>
      </c>
      <c r="V810" s="52"/>
      <c r="W810" s="56">
        <f>+Instructions!$C$22</f>
        <v>0</v>
      </c>
      <c r="X810" s="17">
        <f>ROUND($AA810*(1-W810)+0.004999,2)</f>
        <v>82.2</v>
      </c>
      <c r="Y810" s="52"/>
      <c r="Z810" s="6" t="s">
        <v>1307</v>
      </c>
      <c r="AA810" s="39">
        <v>82.2</v>
      </c>
      <c r="AB810" s="60">
        <f>+W810</f>
        <v>0</v>
      </c>
      <c r="AC810" s="17">
        <f>+X810</f>
        <v>82.2</v>
      </c>
      <c r="AD810" s="12">
        <f>(AG810-AC810)/AG810</f>
        <v>0</v>
      </c>
      <c r="AE810" s="122"/>
      <c r="AF810" s="130">
        <v>3</v>
      </c>
      <c r="AG810" s="53">
        <f>SUM(AJ810:AL810)+AE810</f>
        <v>82.2</v>
      </c>
      <c r="AH810" s="52"/>
      <c r="AJ810" s="17">
        <f>ROUND(AC810/(1-VLOOKUP(AF810,Group,2,FALSE)),2)</f>
        <v>82.2</v>
      </c>
      <c r="AK810" s="17">
        <f>IF(VLOOKUP(AF810,Group,5,FALSE)="YES",VLOOKUP(ROUND(ROUND(AJ810,1)-AJ810,2),Round,2,FALSE)+VLOOKUP(AF810,Group,6,FALSE),0)</f>
        <v>0</v>
      </c>
      <c r="AL810" s="17">
        <f>IF(VLOOKUP(AF810,Group,7,FALSE)="",0,ROUND(AJ810-0.04999,1)-AJ810+AM810)</f>
        <v>0</v>
      </c>
      <c r="AM810" s="17" t="str">
        <f>IF(VLOOKUP(AF810,Group,7,FALSE)="","",VLOOKUP(AF810,Group,7,FALSE))</f>
        <v/>
      </c>
      <c r="AO810" s="31" t="s">
        <v>153</v>
      </c>
    </row>
    <row r="811" spans="2:41" s="3" customFormat="1" ht="9.9499999999999993" customHeight="1" x14ac:dyDescent="0.2">
      <c r="B811" s="113" t="s">
        <v>89</v>
      </c>
      <c r="D811" s="40"/>
      <c r="E811" s="75" t="s">
        <v>356</v>
      </c>
      <c r="F811" s="75"/>
      <c r="G811" s="30" t="s">
        <v>219</v>
      </c>
      <c r="H811" s="30"/>
      <c r="I811" s="30"/>
      <c r="J811" s="30"/>
      <c r="K811" s="30"/>
      <c r="L811" s="30"/>
      <c r="M811" s="30" t="s">
        <v>14</v>
      </c>
      <c r="N811" s="30"/>
      <c r="P811" s="75" t="s">
        <v>311</v>
      </c>
      <c r="Q811" s="90"/>
      <c r="R811" s="29" t="s">
        <v>549</v>
      </c>
      <c r="S811" s="39">
        <f>IF(Suggested="Yes",AA811,AG811)</f>
        <v>108.4</v>
      </c>
      <c r="T811" s="37" t="s">
        <v>140</v>
      </c>
      <c r="U811" s="5" t="str">
        <f>+Instructions!$B$3</f>
        <v>A</v>
      </c>
      <c r="V811" s="52"/>
      <c r="W811" s="56">
        <f>+Instructions!$C$22</f>
        <v>0</v>
      </c>
      <c r="X811" s="17">
        <f>ROUND($AA811*(1-W811)+0.004999,2)</f>
        <v>108.4</v>
      </c>
      <c r="Y811" s="52"/>
      <c r="Z811" s="6" t="s">
        <v>1307</v>
      </c>
      <c r="AA811" s="39">
        <v>108.4</v>
      </c>
      <c r="AB811" s="60">
        <f>+W811</f>
        <v>0</v>
      </c>
      <c r="AC811" s="17">
        <f>+X811</f>
        <v>108.4</v>
      </c>
      <c r="AD811" s="12">
        <f>(AG811-AC811)/AG811</f>
        <v>0</v>
      </c>
      <c r="AE811" s="122"/>
      <c r="AF811" s="130">
        <v>3</v>
      </c>
      <c r="AG811" s="53">
        <f>SUM(AJ811:AL811)+AE811</f>
        <v>108.4</v>
      </c>
      <c r="AH811" s="52"/>
      <c r="AJ811" s="17">
        <f>ROUND(AC811/(1-VLOOKUP(AF811,Group,2,FALSE)),2)</f>
        <v>108.4</v>
      </c>
      <c r="AK811" s="17">
        <f>IF(VLOOKUP(AF811,Group,5,FALSE)="YES",VLOOKUP(ROUND(ROUND(AJ811,1)-AJ811,2),Round,2,FALSE)+VLOOKUP(AF811,Group,6,FALSE),0)</f>
        <v>0</v>
      </c>
      <c r="AL811" s="17">
        <f>IF(VLOOKUP(AF811,Group,7,FALSE)="",0,ROUND(AJ811-0.04999,1)-AJ811+AM811)</f>
        <v>0</v>
      </c>
      <c r="AM811" s="17" t="str">
        <f>IF(VLOOKUP(AF811,Group,7,FALSE)="","",VLOOKUP(AF811,Group,7,FALSE))</f>
        <v/>
      </c>
      <c r="AO811" s="31" t="s">
        <v>153</v>
      </c>
    </row>
    <row r="812" spans="2:41" s="3" customFormat="1" ht="1.5" customHeight="1" x14ac:dyDescent="0.2">
      <c r="P812" s="75"/>
      <c r="Q812" s="90"/>
      <c r="R812" s="6"/>
      <c r="S812" s="39"/>
      <c r="T812" s="6"/>
      <c r="U812" s="5"/>
      <c r="V812" s="52"/>
      <c r="W812" s="56"/>
      <c r="X812" s="15"/>
      <c r="Y812" s="52"/>
      <c r="Z812" s="39"/>
      <c r="AA812" s="39"/>
      <c r="AB812" s="55"/>
      <c r="AC812" s="17"/>
      <c r="AD812" s="15"/>
      <c r="AE812" s="65"/>
      <c r="AF812" s="125"/>
      <c r="AG812" s="39"/>
      <c r="AH812" s="52"/>
      <c r="AJ812" s="17"/>
      <c r="AK812" s="17"/>
      <c r="AL812" s="17"/>
      <c r="AM812" s="17"/>
      <c r="AO812" s="31" t="s">
        <v>153</v>
      </c>
    </row>
    <row r="813" spans="2:41" s="3" customFormat="1" ht="9.9499999999999993" customHeight="1" x14ac:dyDescent="0.2">
      <c r="B813" s="113" t="s">
        <v>89</v>
      </c>
      <c r="D813" s="40"/>
      <c r="E813" s="75" t="s">
        <v>359</v>
      </c>
      <c r="F813" s="75"/>
      <c r="G813" s="30" t="s">
        <v>357</v>
      </c>
      <c r="H813" s="30"/>
      <c r="I813" s="30"/>
      <c r="J813" s="30"/>
      <c r="K813" s="30"/>
      <c r="L813" s="30"/>
      <c r="M813" s="30" t="s">
        <v>14</v>
      </c>
      <c r="N813" s="30"/>
      <c r="P813" s="75" t="s">
        <v>360</v>
      </c>
      <c r="Q813" s="90"/>
      <c r="R813" s="29" t="s">
        <v>300</v>
      </c>
      <c r="S813" s="39">
        <f>IF(Suggested="Yes",AA813,AG813)</f>
        <v>84.2</v>
      </c>
      <c r="T813" s="37" t="s">
        <v>140</v>
      </c>
      <c r="U813" s="5" t="str">
        <f>+Instructions!$B$3</f>
        <v>A</v>
      </c>
      <c r="V813" s="52"/>
      <c r="W813" s="56">
        <f>+Instructions!$C$22</f>
        <v>0</v>
      </c>
      <c r="X813" s="17">
        <f>ROUND($AA813*(1-W813)+0.004999,2)</f>
        <v>84.2</v>
      </c>
      <c r="Y813" s="52"/>
      <c r="Z813" s="6" t="s">
        <v>1307</v>
      </c>
      <c r="AA813" s="39">
        <v>84.2</v>
      </c>
      <c r="AB813" s="60">
        <f>+W813</f>
        <v>0</v>
      </c>
      <c r="AC813" s="17">
        <f>+X813</f>
        <v>84.2</v>
      </c>
      <c r="AD813" s="12">
        <f>(AG813-AC813)/AG813</f>
        <v>0</v>
      </c>
      <c r="AE813" s="122"/>
      <c r="AF813" s="130">
        <v>3</v>
      </c>
      <c r="AG813" s="53">
        <f>SUM(AJ813:AL813)+AE813</f>
        <v>84.2</v>
      </c>
      <c r="AH813" s="52"/>
      <c r="AJ813" s="17">
        <f>ROUND(AC813/(1-VLOOKUP(AF813,Group,2,FALSE)),2)</f>
        <v>84.2</v>
      </c>
      <c r="AK813" s="17">
        <f>IF(VLOOKUP(AF813,Group,5,FALSE)="YES",VLOOKUP(ROUND(ROUND(AJ813,1)-AJ813,2),Round,2,FALSE)+VLOOKUP(AF813,Group,6,FALSE),0)</f>
        <v>0</v>
      </c>
      <c r="AL813" s="17">
        <f>IF(VLOOKUP(AF813,Group,7,FALSE)="",0,ROUND(AJ813-0.04999,1)-AJ813+AM813)</f>
        <v>0</v>
      </c>
      <c r="AM813" s="17" t="str">
        <f>IF(VLOOKUP(AF813,Group,7,FALSE)="","",VLOOKUP(AF813,Group,7,FALSE))</f>
        <v/>
      </c>
      <c r="AO813" s="31" t="s">
        <v>153</v>
      </c>
    </row>
    <row r="814" spans="2:41" s="3" customFormat="1" ht="9.9499999999999993" customHeight="1" x14ac:dyDescent="0.2">
      <c r="B814" s="113" t="s">
        <v>89</v>
      </c>
      <c r="D814" s="40"/>
      <c r="E814" s="75" t="s">
        <v>359</v>
      </c>
      <c r="F814" s="75"/>
      <c r="G814" s="30" t="s">
        <v>358</v>
      </c>
      <c r="H814" s="30"/>
      <c r="I814" s="30"/>
      <c r="J814" s="30"/>
      <c r="K814" s="30"/>
      <c r="L814" s="30"/>
      <c r="M814" s="30" t="s">
        <v>14</v>
      </c>
      <c r="N814" s="30"/>
      <c r="P814" s="75" t="s">
        <v>360</v>
      </c>
      <c r="Q814" s="90"/>
      <c r="R814" s="29" t="s">
        <v>549</v>
      </c>
      <c r="S814" s="39">
        <f>IF(Suggested="Yes",AA814,AG814)</f>
        <v>110.6</v>
      </c>
      <c r="T814" s="37" t="s">
        <v>140</v>
      </c>
      <c r="U814" s="5" t="str">
        <f>+Instructions!$B$3</f>
        <v>A</v>
      </c>
      <c r="V814" s="52"/>
      <c r="W814" s="56">
        <f>+Instructions!$C$22</f>
        <v>0</v>
      </c>
      <c r="X814" s="17">
        <f>ROUND($AA814*(1-W814)+0.004999,2)</f>
        <v>110.6</v>
      </c>
      <c r="Y814" s="52"/>
      <c r="Z814" s="6" t="s">
        <v>1307</v>
      </c>
      <c r="AA814" s="39">
        <v>110.6</v>
      </c>
      <c r="AB814" s="60">
        <f>+W814</f>
        <v>0</v>
      </c>
      <c r="AC814" s="17">
        <f>+X814</f>
        <v>110.6</v>
      </c>
      <c r="AD814" s="12">
        <f>(AG814-AC814)/AG814</f>
        <v>0</v>
      </c>
      <c r="AE814" s="122"/>
      <c r="AF814" s="130">
        <v>3</v>
      </c>
      <c r="AG814" s="53">
        <f>SUM(AJ814:AL814)+AE814</f>
        <v>110.6</v>
      </c>
      <c r="AH814" s="52"/>
      <c r="AJ814" s="17">
        <f>ROUND(AC814/(1-VLOOKUP(AF814,Group,2,FALSE)),2)</f>
        <v>110.6</v>
      </c>
      <c r="AK814" s="17">
        <f>IF(VLOOKUP(AF814,Group,5,FALSE)="YES",VLOOKUP(ROUND(ROUND(AJ814,1)-AJ814,2),Round,2,FALSE)+VLOOKUP(AF814,Group,6,FALSE),0)</f>
        <v>0</v>
      </c>
      <c r="AL814" s="17">
        <f>IF(VLOOKUP(AF814,Group,7,FALSE)="",0,ROUND(AJ814-0.04999,1)-AJ814+AM814)</f>
        <v>0</v>
      </c>
      <c r="AM814" s="17" t="str">
        <f>IF(VLOOKUP(AF814,Group,7,FALSE)="","",VLOOKUP(AF814,Group,7,FALSE))</f>
        <v/>
      </c>
      <c r="AO814" s="31" t="s">
        <v>153</v>
      </c>
    </row>
    <row r="815" spans="2:41" s="3" customFormat="1" ht="1.5" customHeight="1" x14ac:dyDescent="0.2">
      <c r="P815" s="75"/>
      <c r="Q815" s="90"/>
      <c r="R815" s="6"/>
      <c r="S815" s="39"/>
      <c r="T815" s="6"/>
      <c r="U815" s="5"/>
      <c r="V815" s="52"/>
      <c r="W815" s="56"/>
      <c r="X815" s="15"/>
      <c r="Y815" s="52"/>
      <c r="Z815" s="39"/>
      <c r="AA815" s="39"/>
      <c r="AB815" s="55"/>
      <c r="AC815" s="17"/>
      <c r="AD815" s="15"/>
      <c r="AE815" s="65"/>
      <c r="AF815" s="125"/>
      <c r="AG815" s="39"/>
      <c r="AH815" s="52"/>
      <c r="AJ815" s="17"/>
      <c r="AK815" s="17"/>
      <c r="AL815" s="17"/>
      <c r="AM815" s="17"/>
      <c r="AO815" s="31" t="s">
        <v>153</v>
      </c>
    </row>
    <row r="816" spans="2:41" s="3" customFormat="1" ht="9.9499999999999993" customHeight="1" x14ac:dyDescent="0.2">
      <c r="B816" s="113" t="s">
        <v>89</v>
      </c>
      <c r="D816" s="40"/>
      <c r="E816" s="75" t="s">
        <v>374</v>
      </c>
      <c r="F816" s="75"/>
      <c r="G816" s="30" t="s">
        <v>194</v>
      </c>
      <c r="H816" s="30"/>
      <c r="I816" s="30"/>
      <c r="J816" s="30"/>
      <c r="K816" s="152"/>
      <c r="L816" s="30"/>
      <c r="M816" s="30" t="s">
        <v>14</v>
      </c>
      <c r="N816" s="30"/>
      <c r="P816" s="75" t="s">
        <v>2</v>
      </c>
      <c r="Q816" s="90"/>
      <c r="R816" s="29" t="s">
        <v>1100</v>
      </c>
      <c r="S816" s="39">
        <f>IF(Suggested="Yes",AA816,AG816)</f>
        <v>82.4</v>
      </c>
      <c r="T816" s="37" t="s">
        <v>140</v>
      </c>
      <c r="U816" s="5" t="str">
        <f>+Instructions!$B$3</f>
        <v>A</v>
      </c>
      <c r="V816" s="52"/>
      <c r="W816" s="56">
        <f>+Instructions!$C$22</f>
        <v>0</v>
      </c>
      <c r="X816" s="17">
        <f>ROUND($AA816*(1-W816)+0.004999,2)</f>
        <v>82.4</v>
      </c>
      <c r="Y816" s="52"/>
      <c r="Z816" s="6" t="s">
        <v>1307</v>
      </c>
      <c r="AA816" s="39">
        <v>82.4</v>
      </c>
      <c r="AB816" s="60">
        <f>+W816</f>
        <v>0</v>
      </c>
      <c r="AC816" s="17">
        <f>+X816</f>
        <v>82.4</v>
      </c>
      <c r="AD816" s="12">
        <f>(AG816-AC816)/AG816</f>
        <v>0</v>
      </c>
      <c r="AE816" s="122"/>
      <c r="AF816" s="130">
        <v>3</v>
      </c>
      <c r="AG816" s="53">
        <f>SUM(AJ816:AL816)+AE816</f>
        <v>82.4</v>
      </c>
      <c r="AH816" s="52"/>
      <c r="AJ816" s="17">
        <f>ROUND(AC816/(1-VLOOKUP(AF816,Group,2,FALSE)),2)</f>
        <v>82.4</v>
      </c>
      <c r="AK816" s="17">
        <f>IF(VLOOKUP(AF816,Group,5,FALSE)="YES",VLOOKUP(ROUND(ROUND(AJ816,1)-AJ816,2),Round,2,FALSE)+VLOOKUP(AF816,Group,6,FALSE),0)</f>
        <v>0</v>
      </c>
      <c r="AL816" s="17">
        <f>IF(VLOOKUP(AF816,Group,7,FALSE)="",0,ROUND(AJ816-0.04999,1)-AJ816+AM816)</f>
        <v>0</v>
      </c>
      <c r="AM816" s="17" t="str">
        <f>IF(VLOOKUP(AF816,Group,7,FALSE)="","",VLOOKUP(AF816,Group,7,FALSE))</f>
        <v/>
      </c>
      <c r="AO816" s="31" t="s">
        <v>153</v>
      </c>
    </row>
    <row r="817" spans="2:41" s="3" customFormat="1" ht="9.9499999999999993" customHeight="1" x14ac:dyDescent="0.2">
      <c r="B817" s="113" t="s">
        <v>89</v>
      </c>
      <c r="D817" s="40"/>
      <c r="E817" s="75" t="s">
        <v>374</v>
      </c>
      <c r="F817" s="75"/>
      <c r="G817" s="30" t="s">
        <v>195</v>
      </c>
      <c r="H817" s="30"/>
      <c r="I817" s="30"/>
      <c r="J817" s="30"/>
      <c r="K817" s="30"/>
      <c r="L817" s="30"/>
      <c r="M817" s="30" t="s">
        <v>14</v>
      </c>
      <c r="N817" s="30"/>
      <c r="P817" s="75" t="s">
        <v>2</v>
      </c>
      <c r="Q817" s="90"/>
      <c r="R817" s="29" t="s">
        <v>550</v>
      </c>
      <c r="S817" s="39">
        <f>IF(Suggested="Yes",AA817,AG817)</f>
        <v>108.6</v>
      </c>
      <c r="T817" s="37" t="s">
        <v>140</v>
      </c>
      <c r="U817" s="5" t="str">
        <f>+Instructions!$B$3</f>
        <v>A</v>
      </c>
      <c r="V817" s="52"/>
      <c r="W817" s="56">
        <f>+Instructions!$C$22</f>
        <v>0</v>
      </c>
      <c r="X817" s="17">
        <f>ROUND($AA817*(1-W817)+0.004999,2)</f>
        <v>108.6</v>
      </c>
      <c r="Y817" s="52"/>
      <c r="Z817" s="6" t="s">
        <v>1307</v>
      </c>
      <c r="AA817" s="39">
        <v>108.6</v>
      </c>
      <c r="AB817" s="60">
        <f>+W817</f>
        <v>0</v>
      </c>
      <c r="AC817" s="17">
        <f>+X817</f>
        <v>108.6</v>
      </c>
      <c r="AD817" s="12">
        <f>(AG817-AC817)/AG817</f>
        <v>0</v>
      </c>
      <c r="AE817" s="122"/>
      <c r="AF817" s="130">
        <v>3</v>
      </c>
      <c r="AG817" s="53">
        <f>SUM(AJ817:AL817)+AE817</f>
        <v>108.6</v>
      </c>
      <c r="AH817" s="52"/>
      <c r="AJ817" s="17">
        <f>ROUND(AC817/(1-VLOOKUP(AF817,Group,2,FALSE)),2)</f>
        <v>108.6</v>
      </c>
      <c r="AK817" s="17">
        <f>IF(VLOOKUP(AF817,Group,5,FALSE)="YES",VLOOKUP(ROUND(ROUND(AJ817,1)-AJ817,2),Round,2,FALSE)+VLOOKUP(AF817,Group,6,FALSE),0)</f>
        <v>0</v>
      </c>
      <c r="AL817" s="17">
        <f>IF(VLOOKUP(AF817,Group,7,FALSE)="",0,ROUND(AJ817-0.04999,1)-AJ817+AM817)</f>
        <v>0</v>
      </c>
      <c r="AM817" s="17" t="str">
        <f>IF(VLOOKUP(AF817,Group,7,FALSE)="","",VLOOKUP(AF817,Group,7,FALSE))</f>
        <v/>
      </c>
      <c r="AO817" s="31" t="s">
        <v>153</v>
      </c>
    </row>
    <row r="818" spans="2:41" s="3" customFormat="1" ht="1.5" customHeight="1" x14ac:dyDescent="0.2">
      <c r="P818" s="75"/>
      <c r="Q818" s="90"/>
      <c r="R818" s="6"/>
      <c r="S818" s="39"/>
      <c r="T818" s="6"/>
      <c r="U818" s="5"/>
      <c r="V818" s="52"/>
      <c r="W818" s="56"/>
      <c r="X818" s="15"/>
      <c r="Y818" s="52"/>
      <c r="Z818" s="39"/>
      <c r="AA818" s="39"/>
      <c r="AB818" s="55"/>
      <c r="AC818" s="17"/>
      <c r="AD818" s="15"/>
      <c r="AE818" s="65"/>
      <c r="AF818" s="125"/>
      <c r="AG818" s="39"/>
      <c r="AH818" s="52"/>
      <c r="AJ818" s="17"/>
      <c r="AK818" s="17"/>
      <c r="AL818" s="17"/>
      <c r="AM818" s="17"/>
      <c r="AO818" s="31" t="s">
        <v>153</v>
      </c>
    </row>
    <row r="819" spans="2:41" s="3" customFormat="1" ht="9.9499999999999993" customHeight="1" x14ac:dyDescent="0.2">
      <c r="B819" s="113" t="s">
        <v>89</v>
      </c>
      <c r="D819" s="40"/>
      <c r="E819" s="75" t="s">
        <v>835</v>
      </c>
      <c r="F819" s="75"/>
      <c r="G819" s="30" t="s">
        <v>222</v>
      </c>
      <c r="H819" s="30"/>
      <c r="I819" s="30"/>
      <c r="J819" s="30"/>
      <c r="K819" s="30"/>
      <c r="L819" s="30"/>
      <c r="M819" s="30" t="s">
        <v>14</v>
      </c>
      <c r="N819" s="30"/>
      <c r="P819" s="75" t="s">
        <v>48</v>
      </c>
      <c r="Q819" s="90"/>
      <c r="R819" s="29" t="s">
        <v>1101</v>
      </c>
      <c r="S819" s="39">
        <f>IF(Suggested="Yes",AA819,AG819)</f>
        <v>92.4</v>
      </c>
      <c r="T819" s="37" t="s">
        <v>140</v>
      </c>
      <c r="U819" s="5" t="str">
        <f>+Instructions!$B$3</f>
        <v>A</v>
      </c>
      <c r="V819" s="52"/>
      <c r="W819" s="56">
        <f>+Instructions!$C$22</f>
        <v>0</v>
      </c>
      <c r="X819" s="17">
        <f>ROUND($AA819*(1-W819)+0.004999,2)</f>
        <v>92.4</v>
      </c>
      <c r="Y819" s="52"/>
      <c r="Z819" s="6" t="s">
        <v>1307</v>
      </c>
      <c r="AA819" s="39">
        <v>92.4</v>
      </c>
      <c r="AB819" s="60">
        <f>+W819</f>
        <v>0</v>
      </c>
      <c r="AC819" s="17">
        <f>+X819</f>
        <v>92.4</v>
      </c>
      <c r="AD819" s="12">
        <f>(AG819-AC819)/AG819</f>
        <v>0</v>
      </c>
      <c r="AE819" s="122"/>
      <c r="AF819" s="130">
        <v>3</v>
      </c>
      <c r="AG819" s="53">
        <f>SUM(AJ819:AL819)+AE819</f>
        <v>92.4</v>
      </c>
      <c r="AH819" s="52"/>
      <c r="AJ819" s="17">
        <f>ROUND(AC819/(1-VLOOKUP(AF819,Group,2,FALSE)),2)</f>
        <v>92.4</v>
      </c>
      <c r="AK819" s="17">
        <f>IF(VLOOKUP(AF819,Group,5,FALSE)="YES",VLOOKUP(ROUND(ROUND(AJ819,1)-AJ819,2),Round,2,FALSE)+VLOOKUP(AF819,Group,6,FALSE),0)</f>
        <v>0</v>
      </c>
      <c r="AL819" s="17">
        <f>IF(VLOOKUP(AF819,Group,7,FALSE)="",0,ROUND(AJ819-0.04999,1)-AJ819+AM819)</f>
        <v>0</v>
      </c>
      <c r="AM819" s="17" t="str">
        <f>IF(VLOOKUP(AF819,Group,7,FALSE)="","",VLOOKUP(AF819,Group,7,FALSE))</f>
        <v/>
      </c>
      <c r="AO819" s="31" t="s">
        <v>153</v>
      </c>
    </row>
    <row r="820" spans="2:41" s="3" customFormat="1" ht="9.9499999999999993" customHeight="1" x14ac:dyDescent="0.2">
      <c r="B820" s="113" t="s">
        <v>89</v>
      </c>
      <c r="D820" s="40"/>
      <c r="E820" s="75" t="s">
        <v>835</v>
      </c>
      <c r="F820" s="75"/>
      <c r="G820" s="30" t="s">
        <v>223</v>
      </c>
      <c r="H820" s="30"/>
      <c r="I820" s="30"/>
      <c r="J820" s="30"/>
      <c r="K820" s="30"/>
      <c r="L820" s="30"/>
      <c r="M820" s="30" t="s">
        <v>14</v>
      </c>
      <c r="N820" s="30"/>
      <c r="P820" s="75" t="s">
        <v>48</v>
      </c>
      <c r="Q820" s="90"/>
      <c r="R820" s="29" t="s">
        <v>548</v>
      </c>
      <c r="S820" s="39">
        <f>IF(Suggested="Yes",AA820,AG820)</f>
        <v>118.75</v>
      </c>
      <c r="T820" s="37" t="s">
        <v>140</v>
      </c>
      <c r="U820" s="5" t="str">
        <f>+Instructions!$B$3</f>
        <v>A</v>
      </c>
      <c r="V820" s="52"/>
      <c r="W820" s="56">
        <f>+Instructions!$C$22</f>
        <v>0</v>
      </c>
      <c r="X820" s="17">
        <f>ROUND($AA820*(1-W820)+0.004999,2)</f>
        <v>118.75</v>
      </c>
      <c r="Y820" s="52"/>
      <c r="Z820" s="6" t="s">
        <v>1307</v>
      </c>
      <c r="AA820" s="39">
        <v>118.75</v>
      </c>
      <c r="AB820" s="60">
        <f>+W820</f>
        <v>0</v>
      </c>
      <c r="AC820" s="17">
        <f>+X820</f>
        <v>118.75</v>
      </c>
      <c r="AD820" s="12">
        <f>(AG820-AC820)/AG820</f>
        <v>0</v>
      </c>
      <c r="AE820" s="122"/>
      <c r="AF820" s="130">
        <v>3</v>
      </c>
      <c r="AG820" s="53">
        <f>SUM(AJ820:AL820)+AE820</f>
        <v>118.75</v>
      </c>
      <c r="AH820" s="52"/>
      <c r="AJ820" s="17">
        <f>ROUND(AC820/(1-VLOOKUP(AF820,Group,2,FALSE)),2)</f>
        <v>118.75</v>
      </c>
      <c r="AK820" s="17">
        <f>IF(VLOOKUP(AF820,Group,5,FALSE)="YES",VLOOKUP(ROUND(ROUND(AJ820,1)-AJ820,2),Round,2,FALSE)+VLOOKUP(AF820,Group,6,FALSE),0)</f>
        <v>0</v>
      </c>
      <c r="AL820" s="17">
        <f>IF(VLOOKUP(AF820,Group,7,FALSE)="",0,ROUND(AJ820-0.04999,1)-AJ820+AM820)</f>
        <v>0</v>
      </c>
      <c r="AM820" s="17" t="str">
        <f>IF(VLOOKUP(AF820,Group,7,FALSE)="","",VLOOKUP(AF820,Group,7,FALSE))</f>
        <v/>
      </c>
      <c r="AO820" s="31" t="s">
        <v>153</v>
      </c>
    </row>
    <row r="821" spans="2:41" s="3" customFormat="1" ht="1.5" customHeight="1" x14ac:dyDescent="0.2">
      <c r="P821" s="75"/>
      <c r="Q821" s="90"/>
      <c r="R821" s="6"/>
      <c r="S821" s="39"/>
      <c r="T821" s="6"/>
      <c r="U821" s="5"/>
      <c r="V821" s="52"/>
      <c r="W821" s="56"/>
      <c r="X821" s="15"/>
      <c r="Y821" s="52"/>
      <c r="Z821" s="39"/>
      <c r="AA821" s="39"/>
      <c r="AB821" s="55"/>
      <c r="AC821" s="17"/>
      <c r="AD821" s="15"/>
      <c r="AE821" s="65"/>
      <c r="AF821" s="125"/>
      <c r="AG821" s="39"/>
      <c r="AH821" s="52"/>
      <c r="AJ821" s="17"/>
      <c r="AK821" s="17"/>
      <c r="AL821" s="17"/>
      <c r="AM821" s="17"/>
      <c r="AO821" s="31" t="s">
        <v>153</v>
      </c>
    </row>
    <row r="822" spans="2:41" s="3" customFormat="1" ht="9.9499999999999993" customHeight="1" x14ac:dyDescent="0.2">
      <c r="B822" s="113" t="s">
        <v>89</v>
      </c>
      <c r="D822" s="40"/>
      <c r="E822" s="75" t="s">
        <v>836</v>
      </c>
      <c r="F822" s="75"/>
      <c r="G822" s="30" t="s">
        <v>361</v>
      </c>
      <c r="H822" s="30"/>
      <c r="I822" s="30"/>
      <c r="J822" s="30"/>
      <c r="K822" s="30"/>
      <c r="L822" s="30" t="s">
        <v>31</v>
      </c>
      <c r="M822" s="30" t="s">
        <v>306</v>
      </c>
      <c r="N822" s="30"/>
      <c r="P822" s="75" t="s">
        <v>363</v>
      </c>
      <c r="Q822" s="90"/>
      <c r="R822" s="29" t="s">
        <v>300</v>
      </c>
      <c r="S822" s="39">
        <f>IF(Suggested="Yes",AA822,AG822)</f>
        <v>93.4</v>
      </c>
      <c r="T822" s="37" t="s">
        <v>140</v>
      </c>
      <c r="U822" s="5" t="str">
        <f>+Instructions!$B$3</f>
        <v>A</v>
      </c>
      <c r="V822" s="52"/>
      <c r="W822" s="56">
        <f>+Instructions!$C$22</f>
        <v>0</v>
      </c>
      <c r="X822" s="17">
        <f>ROUND($AA822*(1-W822)+0.004999,2)</f>
        <v>93.4</v>
      </c>
      <c r="Y822" s="52"/>
      <c r="Z822" s="6" t="s">
        <v>1307</v>
      </c>
      <c r="AA822" s="39">
        <v>93.4</v>
      </c>
      <c r="AB822" s="60">
        <f>+W822</f>
        <v>0</v>
      </c>
      <c r="AC822" s="17">
        <f>+X822</f>
        <v>93.4</v>
      </c>
      <c r="AD822" s="12">
        <f>(AG822-AC822)/AG822</f>
        <v>0</v>
      </c>
      <c r="AE822" s="122"/>
      <c r="AF822" s="130">
        <v>3</v>
      </c>
      <c r="AG822" s="53">
        <f>SUM(AJ822:AL822)+AE822</f>
        <v>93.4</v>
      </c>
      <c r="AH822" s="52"/>
      <c r="AJ822" s="17">
        <f>ROUND(AC822/(1-VLOOKUP(AF822,Group,2,FALSE)),2)</f>
        <v>93.4</v>
      </c>
      <c r="AK822" s="17">
        <f>IF(VLOOKUP(AF822,Group,5,FALSE)="YES",VLOOKUP(ROUND(ROUND(AJ822,1)-AJ822,2),Round,2,FALSE)+VLOOKUP(AF822,Group,6,FALSE),0)</f>
        <v>0</v>
      </c>
      <c r="AL822" s="17">
        <f>IF(VLOOKUP(AF822,Group,7,FALSE)="",0,ROUND(AJ822-0.04999,1)-AJ822+AM822)</f>
        <v>0</v>
      </c>
      <c r="AM822" s="17" t="str">
        <f>IF(VLOOKUP(AF822,Group,7,FALSE)="","",VLOOKUP(AF822,Group,7,FALSE))</f>
        <v/>
      </c>
      <c r="AO822" s="31" t="s">
        <v>153</v>
      </c>
    </row>
    <row r="823" spans="2:41" s="3" customFormat="1" ht="9.9499999999999993" customHeight="1" x14ac:dyDescent="0.2">
      <c r="B823" s="113" t="s">
        <v>89</v>
      </c>
      <c r="D823" s="40"/>
      <c r="E823" s="75" t="s">
        <v>836</v>
      </c>
      <c r="F823" s="75"/>
      <c r="G823" s="30" t="s">
        <v>362</v>
      </c>
      <c r="H823" s="30"/>
      <c r="I823" s="30"/>
      <c r="J823" s="30"/>
      <c r="K823" s="30"/>
      <c r="L823" s="30"/>
      <c r="M823" s="30" t="s">
        <v>306</v>
      </c>
      <c r="N823" s="30"/>
      <c r="P823" s="75" t="s">
        <v>363</v>
      </c>
      <c r="Q823" s="90"/>
      <c r="R823" s="29" t="s">
        <v>549</v>
      </c>
      <c r="S823" s="39">
        <f>IF(Suggested="Yes",AA823,AG823)</f>
        <v>119.75</v>
      </c>
      <c r="T823" s="37" t="s">
        <v>140</v>
      </c>
      <c r="U823" s="5" t="str">
        <f>+Instructions!$B$3</f>
        <v>A</v>
      </c>
      <c r="V823" s="52"/>
      <c r="W823" s="56">
        <f>+Instructions!$C$22</f>
        <v>0</v>
      </c>
      <c r="X823" s="17">
        <f>ROUND($AA823*(1-W823)+0.004999,2)</f>
        <v>119.75</v>
      </c>
      <c r="Y823" s="52"/>
      <c r="Z823" s="6" t="s">
        <v>1307</v>
      </c>
      <c r="AA823" s="39">
        <v>119.75</v>
      </c>
      <c r="AB823" s="60">
        <f>+W823</f>
        <v>0</v>
      </c>
      <c r="AC823" s="17">
        <f>+X823</f>
        <v>119.75</v>
      </c>
      <c r="AD823" s="12">
        <f>(AG823-AC823)/AG823</f>
        <v>0</v>
      </c>
      <c r="AE823" s="122"/>
      <c r="AF823" s="130">
        <v>3</v>
      </c>
      <c r="AG823" s="53">
        <f>SUM(AJ823:AL823)+AE823</f>
        <v>119.75</v>
      </c>
      <c r="AH823" s="52"/>
      <c r="AJ823" s="17">
        <f>ROUND(AC823/(1-VLOOKUP(AF823,Group,2,FALSE)),2)</f>
        <v>119.75</v>
      </c>
      <c r="AK823" s="17">
        <f>IF(VLOOKUP(AF823,Group,5,FALSE)="YES",VLOOKUP(ROUND(ROUND(AJ823,1)-AJ823,2),Round,2,FALSE)+VLOOKUP(AF823,Group,6,FALSE),0)</f>
        <v>0</v>
      </c>
      <c r="AL823" s="17">
        <f>IF(VLOOKUP(AF823,Group,7,FALSE)="",0,ROUND(AJ823-0.04999,1)-AJ823+AM823)</f>
        <v>0</v>
      </c>
      <c r="AM823" s="17" t="str">
        <f>IF(VLOOKUP(AF823,Group,7,FALSE)="","",VLOOKUP(AF823,Group,7,FALSE))</f>
        <v/>
      </c>
      <c r="AO823" s="31" t="s">
        <v>153</v>
      </c>
    </row>
    <row r="824" spans="2:41" s="3" customFormat="1" ht="1.5" customHeight="1" x14ac:dyDescent="0.2">
      <c r="C824" s="35"/>
      <c r="D824" s="40"/>
      <c r="J824" s="142"/>
      <c r="K824" s="142"/>
      <c r="M824" s="142"/>
      <c r="N824" s="142"/>
      <c r="O824" s="30"/>
      <c r="P824" s="30"/>
      <c r="Q824" s="30"/>
      <c r="R824" s="30"/>
      <c r="S824" s="30"/>
      <c r="T824" s="30"/>
      <c r="U824" s="5"/>
      <c r="V824" s="52"/>
      <c r="W824" s="70"/>
      <c r="X824" s="70"/>
      <c r="Y824" s="52"/>
      <c r="Z824" s="39"/>
      <c r="AA824" s="39"/>
      <c r="AB824" s="55"/>
      <c r="AC824" s="17"/>
      <c r="AD824" s="15"/>
      <c r="AE824" s="65"/>
      <c r="AF824" s="125"/>
      <c r="AG824" s="17"/>
      <c r="AH824" s="52"/>
      <c r="AJ824" s="17"/>
      <c r="AK824" s="17"/>
      <c r="AL824" s="17"/>
      <c r="AM824" s="17"/>
      <c r="AO824" s="31"/>
    </row>
    <row r="825" spans="2:41" s="3" customFormat="1" ht="9.9499999999999993" customHeight="1" x14ac:dyDescent="0.2">
      <c r="B825" s="113" t="s">
        <v>89</v>
      </c>
      <c r="D825" s="40"/>
      <c r="E825" s="75" t="s">
        <v>427</v>
      </c>
      <c r="F825" s="75"/>
      <c r="G825" s="30" t="s">
        <v>3</v>
      </c>
      <c r="H825" s="30"/>
      <c r="I825" s="30"/>
      <c r="J825" s="30"/>
      <c r="K825" s="30"/>
      <c r="L825" s="176" t="s">
        <v>540</v>
      </c>
      <c r="M825" s="30"/>
      <c r="N825" s="30"/>
      <c r="P825" s="75" t="s">
        <v>226</v>
      </c>
      <c r="Q825" s="90"/>
      <c r="R825" s="29" t="s">
        <v>1095</v>
      </c>
      <c r="S825" s="39">
        <f>IF(Suggested="Yes",AA825,AG825)</f>
        <v>108.25</v>
      </c>
      <c r="T825" s="37" t="s">
        <v>140</v>
      </c>
      <c r="U825" s="5" t="str">
        <f>+Instructions!$B$3</f>
        <v>A</v>
      </c>
      <c r="V825" s="52"/>
      <c r="W825" s="56">
        <f>+Instructions!$C$22</f>
        <v>0</v>
      </c>
      <c r="X825" s="17">
        <f>ROUND($AA825*(1-W825)+0.004999,2)</f>
        <v>108.25</v>
      </c>
      <c r="Y825" s="52"/>
      <c r="Z825" s="6" t="s">
        <v>1307</v>
      </c>
      <c r="AA825" s="39">
        <v>108.25</v>
      </c>
      <c r="AB825" s="60">
        <f>+W825</f>
        <v>0</v>
      </c>
      <c r="AC825" s="17">
        <f>+X825</f>
        <v>108.25</v>
      </c>
      <c r="AD825" s="12">
        <f>(AG825-AC825)/AG825</f>
        <v>0</v>
      </c>
      <c r="AE825" s="122"/>
      <c r="AF825" s="130">
        <v>3</v>
      </c>
      <c r="AG825" s="53">
        <f>SUM(AJ825:AL825)+AE825</f>
        <v>108.25</v>
      </c>
      <c r="AH825" s="52"/>
      <c r="AJ825" s="17">
        <f>ROUND(AC825/(1-VLOOKUP(AF825,Group,2,FALSE)),2)</f>
        <v>108.25</v>
      </c>
      <c r="AK825" s="17">
        <f>IF(VLOOKUP(AF825,Group,5,FALSE)="YES",VLOOKUP(ROUND(ROUND(AJ825,1)-AJ825,2),Round,2,FALSE)+VLOOKUP(AF825,Group,6,FALSE),0)</f>
        <v>0</v>
      </c>
      <c r="AL825" s="17">
        <f>IF(VLOOKUP(AF825,Group,7,FALSE)="",0,ROUND(AJ825-0.04999,1)-AJ825+AM825)</f>
        <v>0</v>
      </c>
      <c r="AM825" s="17" t="str">
        <f>IF(VLOOKUP(AF825,Group,7,FALSE)="","",VLOOKUP(AF825,Group,7,FALSE))</f>
        <v/>
      </c>
      <c r="AO825" s="31" t="s">
        <v>153</v>
      </c>
    </row>
    <row r="826" spans="2:41" s="3" customFormat="1" ht="9.9499999999999993" customHeight="1" x14ac:dyDescent="0.2">
      <c r="B826" s="113" t="s">
        <v>89</v>
      </c>
      <c r="D826" s="40"/>
      <c r="E826" s="75" t="s">
        <v>427</v>
      </c>
      <c r="F826" s="75"/>
      <c r="G826" s="30" t="s">
        <v>4</v>
      </c>
      <c r="H826" s="30"/>
      <c r="I826" s="30"/>
      <c r="J826" s="30"/>
      <c r="K826" s="30"/>
      <c r="L826" s="176" t="s">
        <v>540</v>
      </c>
      <c r="M826" s="30"/>
      <c r="N826" s="30"/>
      <c r="P826" s="75" t="s">
        <v>226</v>
      </c>
      <c r="Q826" s="90"/>
      <c r="R826" s="29" t="s">
        <v>551</v>
      </c>
      <c r="S826" s="39">
        <f>IF(Suggested="Yes",AA826,AG826)</f>
        <v>108.25</v>
      </c>
      <c r="T826" s="37" t="s">
        <v>140</v>
      </c>
      <c r="U826" s="5" t="str">
        <f>+Instructions!$B$3</f>
        <v>A</v>
      </c>
      <c r="V826" s="52"/>
      <c r="W826" s="56">
        <f>+Instructions!$C$22</f>
        <v>0</v>
      </c>
      <c r="X826" s="17">
        <f>ROUND($AA826*(1-W826)+0.004999,2)</f>
        <v>108.25</v>
      </c>
      <c r="Y826" s="52"/>
      <c r="Z826" s="6" t="s">
        <v>1307</v>
      </c>
      <c r="AA826" s="39">
        <v>108.25</v>
      </c>
      <c r="AB826" s="60">
        <f>+W826</f>
        <v>0</v>
      </c>
      <c r="AC826" s="17">
        <f>+X826</f>
        <v>108.25</v>
      </c>
      <c r="AD826" s="12">
        <f>(AG826-AC826)/AG826</f>
        <v>0</v>
      </c>
      <c r="AE826" s="122"/>
      <c r="AF826" s="130">
        <v>3</v>
      </c>
      <c r="AG826" s="53">
        <f>SUM(AJ826:AL826)+AE826</f>
        <v>108.25</v>
      </c>
      <c r="AH826" s="52"/>
      <c r="AJ826" s="17">
        <f>ROUND(AC826/(1-VLOOKUP(AF826,Group,2,FALSE)),2)</f>
        <v>108.25</v>
      </c>
      <c r="AK826" s="17">
        <f>IF(VLOOKUP(AF826,Group,5,FALSE)="YES",VLOOKUP(ROUND(ROUND(AJ826,1)-AJ826,2),Round,2,FALSE)+VLOOKUP(AF826,Group,6,FALSE),0)</f>
        <v>0</v>
      </c>
      <c r="AL826" s="17">
        <f>IF(VLOOKUP(AF826,Group,7,FALSE)="",0,ROUND(AJ826-0.04999,1)-AJ826+AM826)</f>
        <v>0</v>
      </c>
      <c r="AM826" s="17" t="str">
        <f>IF(VLOOKUP(AF826,Group,7,FALSE)="","",VLOOKUP(AF826,Group,7,FALSE))</f>
        <v/>
      </c>
      <c r="AO826" s="31" t="s">
        <v>153</v>
      </c>
    </row>
    <row r="827" spans="2:41" s="3" customFormat="1" ht="1.5" customHeight="1" x14ac:dyDescent="0.2">
      <c r="P827" s="75"/>
      <c r="Q827" s="90"/>
      <c r="R827" s="6"/>
      <c r="S827" s="39"/>
      <c r="T827" s="6"/>
      <c r="U827" s="5"/>
      <c r="V827" s="52"/>
      <c r="W827" s="56"/>
      <c r="X827" s="15"/>
      <c r="Y827" s="52"/>
      <c r="Z827" s="39"/>
      <c r="AA827" s="39"/>
      <c r="AB827" s="55"/>
      <c r="AC827" s="17"/>
      <c r="AD827" s="15"/>
      <c r="AE827" s="65"/>
      <c r="AF827" s="125"/>
      <c r="AG827" s="39"/>
      <c r="AH827" s="52"/>
      <c r="AJ827" s="17"/>
      <c r="AK827" s="17"/>
      <c r="AL827" s="17"/>
      <c r="AM827" s="17"/>
      <c r="AO827" s="31" t="s">
        <v>153</v>
      </c>
    </row>
    <row r="828" spans="2:41" s="3" customFormat="1" ht="9.9499999999999993" customHeight="1" x14ac:dyDescent="0.2">
      <c r="B828" s="113" t="s">
        <v>89</v>
      </c>
      <c r="D828" s="40"/>
      <c r="E828" s="75" t="s">
        <v>399</v>
      </c>
      <c r="F828" s="75"/>
      <c r="G828" s="30" t="s">
        <v>280</v>
      </c>
      <c r="H828" s="142"/>
      <c r="I828" s="142"/>
      <c r="J828" s="30"/>
      <c r="K828" s="30"/>
      <c r="L828" s="30"/>
      <c r="M828" s="30" t="s">
        <v>14</v>
      </c>
      <c r="N828" s="30"/>
      <c r="P828" s="75" t="s">
        <v>400</v>
      </c>
      <c r="Q828" s="90"/>
      <c r="R828" s="29" t="s">
        <v>1092</v>
      </c>
      <c r="S828" s="39">
        <f>IF(Suggested="Yes",AA828,AG828)</f>
        <v>84.3</v>
      </c>
      <c r="T828" s="37" t="s">
        <v>140</v>
      </c>
      <c r="U828" s="5" t="str">
        <f>+Instructions!$B$3</f>
        <v>A</v>
      </c>
      <c r="V828" s="52"/>
      <c r="W828" s="56">
        <f>+Instructions!$C$22</f>
        <v>0</v>
      </c>
      <c r="X828" s="17">
        <f>ROUND($AA828*(1-W828)+0.004999,2)</f>
        <v>84.3</v>
      </c>
      <c r="Y828" s="52"/>
      <c r="Z828" s="6" t="s">
        <v>1307</v>
      </c>
      <c r="AA828" s="39">
        <v>84.3</v>
      </c>
      <c r="AB828" s="60">
        <f>+W828</f>
        <v>0</v>
      </c>
      <c r="AC828" s="17">
        <f>+X828</f>
        <v>84.3</v>
      </c>
      <c r="AD828" s="12">
        <f>(AG828-AC828)/AG828</f>
        <v>0</v>
      </c>
      <c r="AE828" s="122"/>
      <c r="AF828" s="130">
        <v>3</v>
      </c>
      <c r="AG828" s="53">
        <f>SUM(AJ828:AL828)+AE828</f>
        <v>84.3</v>
      </c>
      <c r="AH828" s="52"/>
      <c r="AJ828" s="17">
        <f>ROUND(AC828/(1-VLOOKUP(AF828,Group,2,FALSE)),2)</f>
        <v>84.3</v>
      </c>
      <c r="AK828" s="17">
        <f>IF(VLOOKUP(AF828,Group,5,FALSE)="YES",VLOOKUP(ROUND(ROUND(AJ828,1)-AJ828,2),Round,2,FALSE)+VLOOKUP(AF828,Group,6,FALSE),0)</f>
        <v>0</v>
      </c>
      <c r="AL828" s="17">
        <f>IF(VLOOKUP(AF828,Group,7,FALSE)="",0,ROUND(AJ828-0.04999,1)-AJ828+AM828)</f>
        <v>0</v>
      </c>
      <c r="AM828" s="17" t="str">
        <f>IF(VLOOKUP(AF828,Group,7,FALSE)="","",VLOOKUP(AF828,Group,7,FALSE))</f>
        <v/>
      </c>
      <c r="AO828" s="31" t="s">
        <v>153</v>
      </c>
    </row>
    <row r="829" spans="2:41" s="3" customFormat="1" ht="9.9499999999999993" customHeight="1" x14ac:dyDescent="0.2">
      <c r="B829" s="113" t="s">
        <v>89</v>
      </c>
      <c r="D829" s="40"/>
      <c r="E829" s="75" t="s">
        <v>399</v>
      </c>
      <c r="F829" s="75"/>
      <c r="G829" s="30" t="s">
        <v>281</v>
      </c>
      <c r="H829" s="142"/>
      <c r="I829" s="142"/>
      <c r="J829" s="30"/>
      <c r="K829" s="30"/>
      <c r="L829" s="30"/>
      <c r="M829" s="30" t="s">
        <v>14</v>
      </c>
      <c r="N829" s="30"/>
      <c r="P829" s="75" t="s">
        <v>400</v>
      </c>
      <c r="Q829" s="90"/>
      <c r="R829" s="29" t="s">
        <v>1094</v>
      </c>
      <c r="S829" s="39">
        <f>IF(Suggested="Yes",AA829,AG829)</f>
        <v>110.7</v>
      </c>
      <c r="T829" s="37" t="s">
        <v>140</v>
      </c>
      <c r="U829" s="5" t="str">
        <f>+Instructions!$B$3</f>
        <v>A</v>
      </c>
      <c r="V829" s="52"/>
      <c r="W829" s="56">
        <f>+Instructions!$C$22</f>
        <v>0</v>
      </c>
      <c r="X829" s="17">
        <f>ROUND($AA829*(1-W829)+0.004999,2)</f>
        <v>110.7</v>
      </c>
      <c r="Y829" s="52"/>
      <c r="Z829" s="6" t="s">
        <v>1307</v>
      </c>
      <c r="AA829" s="39">
        <v>110.7</v>
      </c>
      <c r="AB829" s="60">
        <f>+W829</f>
        <v>0</v>
      </c>
      <c r="AC829" s="17">
        <f>+X829</f>
        <v>110.7</v>
      </c>
      <c r="AD829" s="12">
        <f>(AG829-AC829)/AG829</f>
        <v>0</v>
      </c>
      <c r="AE829" s="122"/>
      <c r="AF829" s="130">
        <v>3</v>
      </c>
      <c r="AG829" s="53">
        <f>SUM(AJ829:AL829)+AE829</f>
        <v>110.7</v>
      </c>
      <c r="AH829" s="52"/>
      <c r="AJ829" s="17">
        <f>ROUND(AC829/(1-VLOOKUP(AF829,Group,2,FALSE)),2)</f>
        <v>110.7</v>
      </c>
      <c r="AK829" s="17">
        <f>IF(VLOOKUP(AF829,Group,5,FALSE)="YES",VLOOKUP(ROUND(ROUND(AJ829,1)-AJ829,2),Round,2,FALSE)+VLOOKUP(AF829,Group,6,FALSE),0)</f>
        <v>0</v>
      </c>
      <c r="AL829" s="17">
        <f>IF(VLOOKUP(AF829,Group,7,FALSE)="",0,ROUND(AJ829-0.04999,1)-AJ829+AM829)</f>
        <v>0</v>
      </c>
      <c r="AM829" s="17" t="str">
        <f>IF(VLOOKUP(AF829,Group,7,FALSE)="","",VLOOKUP(AF829,Group,7,FALSE))</f>
        <v/>
      </c>
      <c r="AO829" s="31" t="s">
        <v>153</v>
      </c>
    </row>
    <row r="830" spans="2:41" s="3" customFormat="1" ht="1.5" customHeight="1" x14ac:dyDescent="0.2">
      <c r="P830" s="75"/>
      <c r="Q830" s="90"/>
      <c r="R830" s="6"/>
      <c r="S830" s="39"/>
      <c r="T830" s="6"/>
      <c r="U830" s="5"/>
      <c r="V830" s="52"/>
      <c r="W830" s="56"/>
      <c r="X830" s="15"/>
      <c r="Y830" s="52"/>
      <c r="Z830" s="39"/>
      <c r="AA830" s="39"/>
      <c r="AB830" s="55"/>
      <c r="AC830" s="17"/>
      <c r="AD830" s="15"/>
      <c r="AE830" s="65"/>
      <c r="AF830" s="125"/>
      <c r="AG830" s="39"/>
      <c r="AH830" s="52"/>
      <c r="AJ830" s="17"/>
      <c r="AK830" s="17"/>
      <c r="AL830" s="17"/>
      <c r="AM830" s="17"/>
      <c r="AO830" s="31"/>
    </row>
    <row r="831" spans="2:41" s="3" customFormat="1" ht="9.9499999999999993" customHeight="1" x14ac:dyDescent="0.2">
      <c r="B831" s="113" t="s">
        <v>89</v>
      </c>
      <c r="D831" s="40"/>
      <c r="E831" s="75" t="s">
        <v>375</v>
      </c>
      <c r="F831" s="75"/>
      <c r="G831" s="30" t="s">
        <v>230</v>
      </c>
      <c r="H831" s="142"/>
      <c r="I831" s="142"/>
      <c r="J831" s="30"/>
      <c r="K831" s="30"/>
      <c r="L831" s="30"/>
      <c r="M831" s="30" t="s">
        <v>14</v>
      </c>
      <c r="N831" s="30"/>
      <c r="P831" s="75" t="s">
        <v>49</v>
      </c>
      <c r="Q831" s="90"/>
      <c r="R831" s="29" t="s">
        <v>1100</v>
      </c>
      <c r="S831" s="39">
        <f>IF(Suggested="Yes",AA831,AG831)</f>
        <v>83.7</v>
      </c>
      <c r="T831" s="37" t="s">
        <v>140</v>
      </c>
      <c r="U831" s="5" t="str">
        <f>+Instructions!$B$3</f>
        <v>A</v>
      </c>
      <c r="V831" s="52"/>
      <c r="W831" s="56">
        <f>+Instructions!$C$22</f>
        <v>0</v>
      </c>
      <c r="X831" s="17">
        <f>ROUND($AA831*(1-W831)+0.004999,2)</f>
        <v>83.7</v>
      </c>
      <c r="Y831" s="52"/>
      <c r="Z831" s="6" t="s">
        <v>1307</v>
      </c>
      <c r="AA831" s="39">
        <v>83.7</v>
      </c>
      <c r="AB831" s="60">
        <f>+W831</f>
        <v>0</v>
      </c>
      <c r="AC831" s="17">
        <f>+X831</f>
        <v>83.7</v>
      </c>
      <c r="AD831" s="12">
        <f>(AG831-AC831)/AG831</f>
        <v>0</v>
      </c>
      <c r="AE831" s="122"/>
      <c r="AF831" s="130">
        <v>3</v>
      </c>
      <c r="AG831" s="53">
        <f>SUM(AJ831:AL831)+AE831</f>
        <v>83.7</v>
      </c>
      <c r="AH831" s="52"/>
      <c r="AJ831" s="17">
        <f>ROUND(AC831/(1-VLOOKUP(AF831,Group,2,FALSE)),2)</f>
        <v>83.7</v>
      </c>
      <c r="AK831" s="17">
        <f>IF(VLOOKUP(AF831,Group,5,FALSE)="YES",VLOOKUP(ROUND(ROUND(AJ831,1)-AJ831,2),Round,2,FALSE)+VLOOKUP(AF831,Group,6,FALSE),0)</f>
        <v>0</v>
      </c>
      <c r="AL831" s="17">
        <f>IF(VLOOKUP(AF831,Group,7,FALSE)="",0,ROUND(AJ831-0.04999,1)-AJ831+AM831)</f>
        <v>0</v>
      </c>
      <c r="AM831" s="17" t="str">
        <f>IF(VLOOKUP(AF831,Group,7,FALSE)="","",VLOOKUP(AF831,Group,7,FALSE))</f>
        <v/>
      </c>
      <c r="AO831" s="31" t="s">
        <v>153</v>
      </c>
    </row>
    <row r="832" spans="2:41" s="3" customFormat="1" ht="9.9499999999999993" customHeight="1" x14ac:dyDescent="0.2">
      <c r="B832" s="113" t="s">
        <v>89</v>
      </c>
      <c r="D832" s="40"/>
      <c r="E832" s="75" t="s">
        <v>375</v>
      </c>
      <c r="F832" s="75"/>
      <c r="G832" s="30" t="s">
        <v>231</v>
      </c>
      <c r="H832" s="30"/>
      <c r="I832" s="30"/>
      <c r="J832" s="30"/>
      <c r="K832" s="30"/>
      <c r="L832" s="30"/>
      <c r="M832" s="30" t="s">
        <v>14</v>
      </c>
      <c r="N832" s="30"/>
      <c r="P832" s="75" t="s">
        <v>49</v>
      </c>
      <c r="Q832" s="90"/>
      <c r="R832" s="29" t="s">
        <v>550</v>
      </c>
      <c r="S832" s="39">
        <f>IF(Suggested="Yes",AA832,AG832)</f>
        <v>110.1</v>
      </c>
      <c r="T832" s="37" t="s">
        <v>140</v>
      </c>
      <c r="U832" s="5" t="str">
        <f>+Instructions!$B$3</f>
        <v>A</v>
      </c>
      <c r="V832" s="52"/>
      <c r="W832" s="56">
        <f>+Instructions!$C$22</f>
        <v>0</v>
      </c>
      <c r="X832" s="17">
        <f>ROUND($AA832*(1-W832)+0.004999,2)</f>
        <v>110.1</v>
      </c>
      <c r="Y832" s="52"/>
      <c r="Z832" s="6" t="s">
        <v>1307</v>
      </c>
      <c r="AA832" s="39">
        <v>110.1</v>
      </c>
      <c r="AB832" s="60">
        <f>+W832</f>
        <v>0</v>
      </c>
      <c r="AC832" s="17">
        <f>+X832</f>
        <v>110.1</v>
      </c>
      <c r="AD832" s="12">
        <f>(AG832-AC832)/AG832</f>
        <v>0</v>
      </c>
      <c r="AE832" s="122"/>
      <c r="AF832" s="130">
        <v>3</v>
      </c>
      <c r="AG832" s="53">
        <f>SUM(AJ832:AL832)+AE832</f>
        <v>110.1</v>
      </c>
      <c r="AH832" s="52"/>
      <c r="AJ832" s="17">
        <f>ROUND(AC832/(1-VLOOKUP(AF832,Group,2,FALSE)),2)</f>
        <v>110.1</v>
      </c>
      <c r="AK832" s="17">
        <f>IF(VLOOKUP(AF832,Group,5,FALSE)="YES",VLOOKUP(ROUND(ROUND(AJ832,1)-AJ832,2),Round,2,FALSE)+VLOOKUP(AF832,Group,6,FALSE),0)</f>
        <v>0</v>
      </c>
      <c r="AL832" s="17">
        <f>IF(VLOOKUP(AF832,Group,7,FALSE)="",0,ROUND(AJ832-0.04999,1)-AJ832+AM832)</f>
        <v>0</v>
      </c>
      <c r="AM832" s="17" t="str">
        <f>IF(VLOOKUP(AF832,Group,7,FALSE)="","",VLOOKUP(AF832,Group,7,FALSE))</f>
        <v/>
      </c>
      <c r="AO832" s="31" t="s">
        <v>153</v>
      </c>
    </row>
    <row r="833" spans="3:41" s="3" customFormat="1" ht="1.5" customHeight="1" x14ac:dyDescent="0.2">
      <c r="P833" s="75"/>
      <c r="Q833" s="90"/>
      <c r="R833" s="6"/>
      <c r="S833" s="39"/>
      <c r="T833" s="6"/>
      <c r="U833" s="5"/>
      <c r="V833" s="52"/>
      <c r="W833" s="56"/>
      <c r="X833" s="15"/>
      <c r="Y833" s="52"/>
      <c r="Z833" s="39"/>
      <c r="AA833" s="39"/>
      <c r="AB833" s="55"/>
      <c r="AC833" s="17"/>
      <c r="AD833" s="15"/>
      <c r="AE833" s="65"/>
      <c r="AF833" s="125"/>
      <c r="AG833" s="39"/>
      <c r="AH833" s="52"/>
      <c r="AJ833" s="17"/>
      <c r="AK833" s="17"/>
      <c r="AL833" s="17"/>
      <c r="AM833" s="17"/>
      <c r="AO833" s="31" t="s">
        <v>153</v>
      </c>
    </row>
    <row r="834" spans="3:41" s="3" customFormat="1" ht="9.1999999999999993" customHeight="1" x14ac:dyDescent="0.2">
      <c r="D834" s="3" t="s">
        <v>146</v>
      </c>
      <c r="E834" s="177" t="s">
        <v>479</v>
      </c>
      <c r="P834" s="75"/>
      <c r="Q834" s="90"/>
      <c r="R834" s="6"/>
      <c r="S834" s="39"/>
      <c r="T834" s="6"/>
      <c r="U834" s="5"/>
      <c r="V834" s="52"/>
      <c r="W834" s="56"/>
      <c r="X834" s="15"/>
      <c r="Y834" s="52"/>
      <c r="Z834" s="39"/>
      <c r="AA834" s="39"/>
      <c r="AB834" s="55"/>
      <c r="AC834" s="17"/>
      <c r="AD834" s="15"/>
      <c r="AE834" s="65"/>
      <c r="AF834" s="125"/>
      <c r="AG834" s="39"/>
      <c r="AH834" s="52"/>
      <c r="AJ834" s="17"/>
      <c r="AK834" s="17"/>
      <c r="AL834" s="17"/>
      <c r="AM834" s="17"/>
      <c r="AO834" s="31"/>
    </row>
    <row r="835" spans="3:41" s="3" customFormat="1" ht="9.1999999999999993" customHeight="1" x14ac:dyDescent="0.2">
      <c r="E835" s="177" t="s">
        <v>924</v>
      </c>
      <c r="M835" s="177"/>
      <c r="P835" s="75"/>
      <c r="Q835" s="90"/>
      <c r="R835" s="6"/>
      <c r="S835" s="39"/>
      <c r="T835" s="6"/>
      <c r="U835" s="5"/>
      <c r="V835" s="52"/>
      <c r="W835" s="56"/>
      <c r="X835" s="15"/>
      <c r="Y835" s="52"/>
      <c r="Z835" s="39"/>
      <c r="AA835" s="39"/>
      <c r="AB835" s="55"/>
      <c r="AC835" s="17"/>
      <c r="AD835" s="15"/>
      <c r="AE835" s="65"/>
      <c r="AF835" s="125"/>
      <c r="AG835" s="39"/>
      <c r="AH835" s="52"/>
      <c r="AJ835" s="17"/>
      <c r="AK835" s="17"/>
      <c r="AL835" s="17"/>
      <c r="AM835" s="17"/>
      <c r="AO835" s="31"/>
    </row>
    <row r="836" spans="3:41" s="3" customFormat="1" ht="9.1999999999999993" customHeight="1" x14ac:dyDescent="0.2">
      <c r="E836" s="177" t="s">
        <v>1012</v>
      </c>
      <c r="P836" s="75"/>
      <c r="Q836" s="90"/>
      <c r="R836" s="6"/>
      <c r="S836" s="39"/>
      <c r="T836" s="6"/>
      <c r="U836" s="5"/>
      <c r="V836" s="52"/>
      <c r="W836" s="56"/>
      <c r="X836" s="15"/>
      <c r="Y836" s="52"/>
      <c r="Z836" s="39"/>
      <c r="AA836" s="39"/>
      <c r="AB836" s="55"/>
      <c r="AC836" s="17"/>
      <c r="AD836" s="15"/>
      <c r="AE836" s="65"/>
      <c r="AF836" s="125"/>
      <c r="AG836" s="39"/>
      <c r="AH836" s="52"/>
      <c r="AJ836" s="17"/>
      <c r="AK836" s="17"/>
      <c r="AL836" s="17"/>
      <c r="AM836" s="17"/>
      <c r="AO836" s="31"/>
    </row>
    <row r="837" spans="3:41" s="3" customFormat="1" ht="9.1999999999999993" customHeight="1" x14ac:dyDescent="0.2">
      <c r="E837" s="177" t="s">
        <v>1013</v>
      </c>
      <c r="P837" s="75"/>
      <c r="Q837" s="90"/>
      <c r="R837" s="6"/>
      <c r="S837" s="39"/>
      <c r="T837" s="6"/>
      <c r="U837" s="5"/>
      <c r="V837" s="52"/>
      <c r="W837" s="56"/>
      <c r="X837" s="15"/>
      <c r="Y837" s="52"/>
      <c r="Z837" s="39"/>
      <c r="AA837" s="39"/>
      <c r="AB837" s="55"/>
      <c r="AC837" s="17"/>
      <c r="AD837" s="15"/>
      <c r="AE837" s="65"/>
      <c r="AF837" s="125"/>
      <c r="AG837" s="39"/>
      <c r="AH837" s="52"/>
      <c r="AJ837" s="17"/>
      <c r="AK837" s="17"/>
      <c r="AL837" s="17"/>
      <c r="AM837" s="17"/>
      <c r="AO837" s="31"/>
    </row>
    <row r="838" spans="3:41" s="3" customFormat="1" ht="9.1999999999999993" customHeight="1" x14ac:dyDescent="0.2">
      <c r="E838" s="177" t="s">
        <v>1014</v>
      </c>
      <c r="P838" s="75"/>
      <c r="Q838" s="90"/>
      <c r="R838" s="6"/>
      <c r="S838" s="39"/>
      <c r="T838" s="6"/>
      <c r="U838" s="5"/>
      <c r="V838" s="52"/>
      <c r="W838" s="56"/>
      <c r="X838" s="15"/>
      <c r="Y838" s="52"/>
      <c r="Z838" s="39"/>
      <c r="AA838" s="39"/>
      <c r="AB838" s="55"/>
      <c r="AC838" s="17"/>
      <c r="AD838" s="15"/>
      <c r="AE838" s="65"/>
      <c r="AF838" s="125"/>
      <c r="AG838" s="39"/>
      <c r="AH838" s="52"/>
      <c r="AJ838" s="17"/>
      <c r="AK838" s="17"/>
      <c r="AL838" s="17"/>
      <c r="AM838" s="17"/>
      <c r="AO838" s="31"/>
    </row>
    <row r="839" spans="3:41" s="3" customFormat="1" ht="9.1999999999999993" customHeight="1" x14ac:dyDescent="0.2">
      <c r="E839" s="177" t="s">
        <v>1015</v>
      </c>
      <c r="P839" s="75"/>
      <c r="Q839" s="90"/>
      <c r="R839" s="6"/>
      <c r="S839" s="39"/>
      <c r="T839" s="6"/>
      <c r="U839" s="5"/>
      <c r="V839" s="52"/>
      <c r="W839" s="56"/>
      <c r="X839" s="15"/>
      <c r="Y839" s="52"/>
      <c r="Z839" s="39"/>
      <c r="AA839" s="39"/>
      <c r="AB839" s="55"/>
      <c r="AC839" s="17"/>
      <c r="AD839" s="15"/>
      <c r="AE839" s="65"/>
      <c r="AF839" s="125"/>
      <c r="AG839" s="39"/>
      <c r="AH839" s="52"/>
      <c r="AJ839" s="17"/>
      <c r="AK839" s="17"/>
      <c r="AL839" s="17"/>
      <c r="AM839" s="17"/>
      <c r="AO839" s="31"/>
    </row>
    <row r="840" spans="3:41" s="3" customFormat="1" ht="9.1999999999999993" customHeight="1" x14ac:dyDescent="0.2">
      <c r="E840" s="177" t="s">
        <v>480</v>
      </c>
      <c r="K840" s="177"/>
      <c r="P840" s="75"/>
      <c r="Q840" s="90"/>
      <c r="R840" s="6"/>
      <c r="S840" s="39"/>
      <c r="T840" s="6"/>
      <c r="U840" s="5"/>
      <c r="V840" s="52"/>
      <c r="W840" s="56"/>
      <c r="X840" s="15"/>
      <c r="Y840" s="52"/>
      <c r="Z840" s="39"/>
      <c r="AA840" s="39"/>
      <c r="AB840" s="55"/>
      <c r="AC840" s="17"/>
      <c r="AD840" s="15"/>
      <c r="AE840" s="65"/>
      <c r="AF840" s="125"/>
      <c r="AG840" s="39"/>
      <c r="AH840" s="52"/>
      <c r="AJ840" s="17"/>
      <c r="AK840" s="17"/>
      <c r="AL840" s="17"/>
      <c r="AM840" s="17"/>
      <c r="AO840" s="31"/>
    </row>
    <row r="841" spans="3:41" s="3" customFormat="1" ht="9.1999999999999993" customHeight="1" x14ac:dyDescent="0.2">
      <c r="E841" s="177" t="s">
        <v>1091</v>
      </c>
      <c r="P841" s="75"/>
      <c r="Q841" s="90"/>
      <c r="R841" s="6"/>
      <c r="S841" s="39"/>
      <c r="T841" s="6"/>
      <c r="U841" s="5"/>
      <c r="V841" s="52"/>
      <c r="W841" s="56"/>
      <c r="X841" s="15"/>
      <c r="Y841" s="52"/>
      <c r="Z841" s="39"/>
      <c r="AA841" s="39"/>
      <c r="AB841" s="55"/>
      <c r="AC841" s="17"/>
      <c r="AD841" s="15"/>
      <c r="AE841" s="65"/>
      <c r="AF841" s="125"/>
      <c r="AG841" s="39"/>
      <c r="AH841" s="52"/>
      <c r="AJ841" s="17"/>
      <c r="AK841" s="17"/>
      <c r="AL841" s="17"/>
      <c r="AM841" s="17"/>
      <c r="AO841" s="31"/>
    </row>
    <row r="842" spans="3:41" s="3" customFormat="1" ht="9.1999999999999993" customHeight="1" x14ac:dyDescent="0.2">
      <c r="D842" s="80"/>
      <c r="E842" s="177" t="s">
        <v>547</v>
      </c>
      <c r="M842" s="177"/>
      <c r="P842" s="75"/>
      <c r="Q842" s="90"/>
      <c r="R842" s="6"/>
      <c r="S842" s="39"/>
      <c r="T842" s="6"/>
      <c r="U842" s="5"/>
      <c r="V842" s="52"/>
      <c r="W842" s="56"/>
      <c r="X842" s="15"/>
      <c r="Y842" s="52"/>
      <c r="Z842" s="39"/>
      <c r="AA842" s="39"/>
      <c r="AB842" s="55"/>
      <c r="AC842" s="17"/>
      <c r="AD842" s="15"/>
      <c r="AE842" s="65"/>
      <c r="AF842" s="125"/>
      <c r="AG842" s="39"/>
      <c r="AH842" s="52"/>
      <c r="AJ842" s="17"/>
      <c r="AK842" s="17"/>
      <c r="AL842" s="17"/>
      <c r="AM842" s="17"/>
      <c r="AO842" s="31"/>
    </row>
    <row r="843" spans="3:41" s="3" customFormat="1" ht="9.1999999999999993" customHeight="1" x14ac:dyDescent="0.2">
      <c r="D843" s="80"/>
      <c r="E843" s="177" t="s">
        <v>1093</v>
      </c>
      <c r="M843" s="177"/>
      <c r="P843" s="75"/>
      <c r="Q843" s="90"/>
      <c r="R843" s="6"/>
      <c r="S843" s="39"/>
      <c r="T843" s="6"/>
      <c r="U843" s="5"/>
      <c r="V843" s="52"/>
      <c r="W843" s="56"/>
      <c r="X843" s="15"/>
      <c r="Y843" s="52"/>
      <c r="Z843" s="39"/>
      <c r="AA843" s="39"/>
      <c r="AB843" s="55"/>
      <c r="AC843" s="17"/>
      <c r="AD843" s="15"/>
      <c r="AE843" s="65"/>
      <c r="AF843" s="125"/>
      <c r="AG843" s="39"/>
      <c r="AH843" s="52"/>
      <c r="AJ843" s="17"/>
      <c r="AK843" s="17"/>
      <c r="AL843" s="17"/>
      <c r="AM843" s="17"/>
      <c r="AO843" s="31"/>
    </row>
    <row r="844" spans="3:41" s="3" customFormat="1" ht="9.1999999999999993" customHeight="1" x14ac:dyDescent="0.2">
      <c r="C844" s="3" t="s">
        <v>31</v>
      </c>
      <c r="E844" s="177" t="s">
        <v>1096</v>
      </c>
      <c r="K844" s="177"/>
      <c r="M844" s="177"/>
      <c r="P844" s="75"/>
      <c r="Q844" s="90"/>
      <c r="R844" s="6"/>
      <c r="S844" s="39"/>
      <c r="T844" s="6"/>
      <c r="U844" s="5"/>
      <c r="V844" s="52"/>
      <c r="W844" s="56"/>
      <c r="X844" s="15"/>
      <c r="Y844" s="52"/>
      <c r="Z844" s="39"/>
      <c r="AA844" s="39"/>
      <c r="AB844" s="55"/>
      <c r="AC844" s="17"/>
      <c r="AD844" s="15"/>
      <c r="AE844" s="65"/>
      <c r="AF844" s="125"/>
      <c r="AG844" s="39"/>
      <c r="AH844" s="52"/>
      <c r="AJ844" s="17"/>
      <c r="AK844" s="17"/>
      <c r="AL844" s="17"/>
      <c r="AM844" s="17"/>
      <c r="AO844" s="31"/>
    </row>
    <row r="845" spans="3:41" s="3" customFormat="1" ht="9.1999999999999993" customHeight="1" x14ac:dyDescent="0.2">
      <c r="C845" s="3" t="s">
        <v>31</v>
      </c>
      <c r="E845" s="177" t="s">
        <v>1099</v>
      </c>
      <c r="M845" s="177"/>
      <c r="P845" s="75"/>
      <c r="Q845" s="90"/>
      <c r="R845" s="6"/>
      <c r="S845" s="39"/>
      <c r="T845" s="6"/>
      <c r="U845" s="5"/>
      <c r="V845" s="52"/>
      <c r="W845" s="56"/>
      <c r="X845" s="15"/>
      <c r="Y845" s="52"/>
      <c r="Z845" s="39"/>
      <c r="AA845" s="39"/>
      <c r="AB845" s="55"/>
      <c r="AC845" s="17"/>
      <c r="AD845" s="15"/>
      <c r="AE845" s="65"/>
      <c r="AF845" s="125"/>
      <c r="AG845" s="39"/>
      <c r="AH845" s="52"/>
      <c r="AJ845" s="17"/>
      <c r="AK845" s="17"/>
      <c r="AL845" s="17"/>
      <c r="AM845" s="17"/>
      <c r="AO845" s="31"/>
    </row>
    <row r="846" spans="3:41" s="3" customFormat="1" ht="9.1999999999999993" customHeight="1" x14ac:dyDescent="0.2">
      <c r="D846" s="80"/>
      <c r="E846" s="177" t="s">
        <v>1097</v>
      </c>
      <c r="P846" s="75"/>
      <c r="Q846" s="90"/>
      <c r="R846" s="6"/>
      <c r="S846" s="39"/>
      <c r="T846" s="6"/>
      <c r="U846" s="5"/>
      <c r="V846" s="52"/>
      <c r="W846" s="56"/>
      <c r="X846" s="15"/>
      <c r="Y846" s="52"/>
      <c r="Z846" s="39"/>
      <c r="AA846" s="39"/>
      <c r="AB846" s="55"/>
      <c r="AC846" s="17"/>
      <c r="AD846" s="15"/>
      <c r="AE846" s="65"/>
      <c r="AF846" s="125"/>
      <c r="AG846" s="39"/>
      <c r="AH846" s="52"/>
      <c r="AJ846" s="17"/>
      <c r="AK846" s="17"/>
      <c r="AL846" s="17"/>
      <c r="AM846" s="17"/>
      <c r="AO846" s="31"/>
    </row>
    <row r="847" spans="3:41" s="3" customFormat="1" ht="9.1999999999999993" customHeight="1" x14ac:dyDescent="0.2">
      <c r="D847" s="80"/>
      <c r="E847" s="177" t="s">
        <v>1016</v>
      </c>
      <c r="P847" s="75"/>
      <c r="Q847" s="90"/>
      <c r="R847" s="6"/>
      <c r="S847" s="39"/>
      <c r="T847" s="6"/>
      <c r="U847" s="5"/>
      <c r="V847" s="52"/>
      <c r="W847" s="56"/>
      <c r="X847" s="15"/>
      <c r="Y847" s="52"/>
      <c r="Z847" s="39"/>
      <c r="AA847" s="39"/>
      <c r="AB847" s="55"/>
      <c r="AC847" s="17"/>
      <c r="AD847" s="15"/>
      <c r="AE847" s="65"/>
      <c r="AF847" s="125"/>
      <c r="AG847" s="39"/>
      <c r="AH847" s="52"/>
      <c r="AJ847" s="17"/>
      <c r="AK847" s="17"/>
      <c r="AL847" s="17"/>
      <c r="AM847" s="17"/>
      <c r="AO847" s="31"/>
    </row>
    <row r="848" spans="3:41" s="3" customFormat="1" ht="9.1999999999999993" customHeight="1" x14ac:dyDescent="0.2">
      <c r="E848" s="177" t="s">
        <v>1098</v>
      </c>
      <c r="K848" s="30"/>
      <c r="P848" s="75"/>
      <c r="Q848" s="90"/>
      <c r="R848" s="6"/>
      <c r="S848" s="39"/>
      <c r="T848" s="6"/>
      <c r="U848" s="5"/>
      <c r="V848" s="52"/>
      <c r="W848" s="56"/>
      <c r="X848" s="15"/>
      <c r="Y848" s="52"/>
      <c r="Z848" s="39"/>
      <c r="AA848" s="39"/>
      <c r="AB848" s="55"/>
      <c r="AC848" s="17"/>
      <c r="AD848" s="15"/>
      <c r="AE848" s="65"/>
      <c r="AF848" s="125"/>
      <c r="AG848" s="39"/>
      <c r="AH848" s="52"/>
      <c r="AJ848" s="17"/>
      <c r="AK848" s="17"/>
      <c r="AL848" s="17"/>
      <c r="AM848" s="17"/>
      <c r="AO848" s="31"/>
    </row>
    <row r="849" spans="2:41" s="3" customFormat="1" ht="3.95" customHeight="1" x14ac:dyDescent="0.2">
      <c r="C849" s="35"/>
      <c r="D849" s="40"/>
      <c r="E849" s="142"/>
      <c r="F849" s="142"/>
      <c r="G849" s="142"/>
      <c r="H849" s="142"/>
      <c r="I849" s="142"/>
      <c r="J849" s="142"/>
      <c r="K849" s="142"/>
      <c r="M849" s="142"/>
      <c r="N849" s="142"/>
      <c r="O849" s="30"/>
      <c r="P849" s="30"/>
      <c r="Q849" s="30"/>
      <c r="R849" s="30"/>
      <c r="S849" s="30"/>
      <c r="T849" s="30"/>
      <c r="U849" s="5"/>
      <c r="V849" s="52"/>
      <c r="W849" s="70"/>
      <c r="X849" s="70"/>
      <c r="Y849" s="52"/>
      <c r="Z849" s="39"/>
      <c r="AA849" s="39"/>
      <c r="AB849" s="55"/>
      <c r="AC849" s="17"/>
      <c r="AD849" s="15"/>
      <c r="AE849" s="65"/>
      <c r="AF849" s="125"/>
      <c r="AG849" s="17"/>
      <c r="AH849" s="52"/>
      <c r="AJ849" s="17"/>
      <c r="AK849" s="17"/>
      <c r="AL849" s="17"/>
      <c r="AM849" s="17"/>
      <c r="AO849" s="31"/>
    </row>
    <row r="850" spans="2:41" s="3" customFormat="1" ht="14.1" customHeight="1" x14ac:dyDescent="0.2">
      <c r="C850" s="153"/>
      <c r="L850" s="154" t="s">
        <v>1103</v>
      </c>
      <c r="P850" s="75"/>
      <c r="Q850" s="90" t="s">
        <v>31</v>
      </c>
      <c r="R850" s="6"/>
      <c r="S850" s="39"/>
      <c r="T850" s="6"/>
      <c r="U850" s="5"/>
      <c r="V850" s="52"/>
      <c r="W850" s="56"/>
      <c r="X850" s="15"/>
      <c r="Y850" s="52"/>
      <c r="Z850" s="39"/>
      <c r="AA850" s="39"/>
      <c r="AB850" s="55"/>
      <c r="AC850" s="17"/>
      <c r="AD850" s="15"/>
      <c r="AE850" s="65"/>
      <c r="AF850" s="125"/>
      <c r="AG850" s="39"/>
      <c r="AH850" s="52"/>
      <c r="AJ850" s="17"/>
      <c r="AK850" s="17"/>
      <c r="AL850" s="17"/>
      <c r="AM850" s="17"/>
      <c r="AO850" s="31"/>
    </row>
    <row r="851" spans="2:41" s="3" customFormat="1" ht="3.95" customHeight="1" x14ac:dyDescent="0.2">
      <c r="P851" s="75"/>
      <c r="Q851" s="90"/>
      <c r="R851" s="6"/>
      <c r="S851" s="39"/>
      <c r="T851" s="6"/>
      <c r="U851" s="5"/>
      <c r="V851" s="52"/>
      <c r="W851" s="56"/>
      <c r="X851" s="15"/>
      <c r="Y851" s="52"/>
      <c r="Z851" s="39"/>
      <c r="AA851" s="39"/>
      <c r="AB851" s="55"/>
      <c r="AC851" s="17"/>
      <c r="AD851" s="15"/>
      <c r="AE851" s="65"/>
      <c r="AF851" s="125"/>
      <c r="AG851" s="39"/>
      <c r="AH851" s="52"/>
      <c r="AJ851" s="17"/>
      <c r="AK851" s="17"/>
      <c r="AL851" s="17"/>
      <c r="AM851" s="17"/>
      <c r="AO851" s="31"/>
    </row>
    <row r="852" spans="2:41" s="181" customFormat="1" ht="9.9499999999999993" customHeight="1" x14ac:dyDescent="0.2">
      <c r="C852" s="74" t="s">
        <v>1139</v>
      </c>
      <c r="D852" s="3"/>
      <c r="E852" s="3"/>
      <c r="F852" s="3"/>
      <c r="G852" s="3"/>
      <c r="H852" s="3"/>
      <c r="I852" s="3"/>
      <c r="J852" s="3"/>
      <c r="K852" s="3"/>
      <c r="L852" s="3"/>
      <c r="M852" s="3"/>
      <c r="N852" s="3"/>
      <c r="O852" s="3"/>
      <c r="P852" s="3"/>
      <c r="Q852" s="90"/>
      <c r="R852" s="80" t="s">
        <v>603</v>
      </c>
      <c r="S852" s="200" t="s">
        <v>1105</v>
      </c>
      <c r="T852" s="201"/>
      <c r="U852" s="213"/>
      <c r="V852" s="214"/>
      <c r="W852" s="217"/>
      <c r="X852" s="216"/>
      <c r="Y852" s="214"/>
      <c r="Z852" s="196"/>
      <c r="AA852" s="196"/>
      <c r="AB852" s="218"/>
      <c r="AC852" s="215"/>
      <c r="AD852" s="216"/>
      <c r="AE852" s="219"/>
      <c r="AF852" s="220"/>
      <c r="AG852" s="196"/>
      <c r="AH852" s="214"/>
      <c r="AJ852" s="215"/>
      <c r="AK852" s="215"/>
      <c r="AL852" s="215"/>
      <c r="AM852" s="215"/>
      <c r="AO852" s="221"/>
    </row>
    <row r="853" spans="2:41" s="181" customFormat="1" ht="2.4500000000000002" customHeight="1" x14ac:dyDescent="0.2">
      <c r="C853" s="3"/>
      <c r="D853" s="3"/>
      <c r="E853" s="3"/>
      <c r="F853" s="3"/>
      <c r="G853" s="3"/>
      <c r="H853" s="3"/>
      <c r="I853" s="3"/>
      <c r="J853" s="3"/>
      <c r="K853" s="3"/>
      <c r="L853" s="3"/>
      <c r="M853" s="3"/>
      <c r="N853" s="3"/>
      <c r="O853" s="3"/>
      <c r="P853" s="75"/>
      <c r="Q853" s="90"/>
      <c r="R853" s="6"/>
      <c r="S853" s="39"/>
      <c r="T853" s="6"/>
      <c r="U853" s="213"/>
      <c r="V853" s="214"/>
      <c r="W853" s="217"/>
      <c r="X853" s="216"/>
      <c r="Y853" s="214"/>
      <c r="Z853" s="196"/>
      <c r="AA853" s="196"/>
      <c r="AB853" s="218"/>
      <c r="AC853" s="215"/>
      <c r="AD853" s="216"/>
      <c r="AE853" s="219"/>
      <c r="AF853" s="220"/>
      <c r="AG853" s="196"/>
      <c r="AH853" s="214"/>
      <c r="AJ853" s="215"/>
      <c r="AK853" s="215"/>
      <c r="AL853" s="215"/>
      <c r="AM853" s="215"/>
      <c r="AO853" s="221" t="s">
        <v>153</v>
      </c>
    </row>
    <row r="854" spans="2:41" s="181" customFormat="1" ht="9.9499999999999993" customHeight="1" x14ac:dyDescent="0.2">
      <c r="C854" s="35"/>
      <c r="D854" s="40" t="s">
        <v>30</v>
      </c>
      <c r="E854" s="142" t="s">
        <v>1137</v>
      </c>
      <c r="F854" s="142"/>
      <c r="G854" s="142"/>
      <c r="H854" s="142"/>
      <c r="I854" s="142"/>
      <c r="J854" s="142"/>
      <c r="K854" s="142"/>
      <c r="L854" s="142"/>
      <c r="M854" s="3"/>
      <c r="N854" s="142"/>
      <c r="O854" s="3"/>
      <c r="P854" s="30"/>
      <c r="Q854" s="30"/>
      <c r="R854" s="30"/>
      <c r="S854" s="39"/>
      <c r="T854" s="30"/>
      <c r="U854" s="213"/>
      <c r="V854" s="214"/>
      <c r="W854" s="222"/>
      <c r="X854" s="222"/>
      <c r="Y854" s="214"/>
      <c r="Z854" s="196"/>
      <c r="AA854" s="196"/>
      <c r="AB854" s="218"/>
      <c r="AC854" s="215"/>
      <c r="AD854" s="216"/>
      <c r="AE854" s="219"/>
      <c r="AF854" s="220"/>
      <c r="AG854" s="215"/>
      <c r="AH854" s="214"/>
      <c r="AJ854" s="215"/>
      <c r="AK854" s="215"/>
      <c r="AL854" s="215"/>
      <c r="AM854" s="215"/>
      <c r="AO854" s="221"/>
    </row>
    <row r="855" spans="2:41" s="181" customFormat="1" ht="1.5" customHeight="1" x14ac:dyDescent="0.2">
      <c r="C855" s="3"/>
      <c r="D855" s="3"/>
      <c r="E855" s="3"/>
      <c r="F855" s="3"/>
      <c r="G855" s="3"/>
      <c r="H855" s="3"/>
      <c r="I855" s="3"/>
      <c r="J855" s="3"/>
      <c r="K855" s="3"/>
      <c r="L855" s="3"/>
      <c r="M855" s="3"/>
      <c r="N855" s="3"/>
      <c r="O855" s="3"/>
      <c r="P855" s="75"/>
      <c r="Q855" s="90"/>
      <c r="R855" s="6"/>
      <c r="S855" s="39"/>
      <c r="T855" s="6"/>
      <c r="U855" s="213"/>
      <c r="V855" s="214"/>
      <c r="W855" s="217"/>
      <c r="X855" s="216"/>
      <c r="Y855" s="214"/>
      <c r="Z855" s="196"/>
      <c r="AA855" s="196"/>
      <c r="AB855" s="218"/>
      <c r="AC855" s="215"/>
      <c r="AD855" s="216"/>
      <c r="AE855" s="219"/>
      <c r="AF855" s="220"/>
      <c r="AG855" s="196"/>
      <c r="AH855" s="214"/>
      <c r="AJ855" s="215"/>
      <c r="AK855" s="215"/>
      <c r="AL855" s="215"/>
      <c r="AM855" s="215"/>
      <c r="AO855" s="221" t="s">
        <v>153</v>
      </c>
    </row>
    <row r="856" spans="2:41" s="3" customFormat="1" ht="9.9499999999999993" customHeight="1" x14ac:dyDescent="0.2">
      <c r="B856" s="114" t="s">
        <v>149</v>
      </c>
      <c r="D856" s="40"/>
      <c r="E856" s="75" t="s">
        <v>32</v>
      </c>
      <c r="F856" s="75"/>
      <c r="G856" s="30" t="s">
        <v>1133</v>
      </c>
      <c r="H856" s="30"/>
      <c r="I856" s="30"/>
      <c r="J856" s="30"/>
      <c r="K856" s="30"/>
      <c r="L856" s="30"/>
      <c r="M856" s="30"/>
      <c r="N856" s="30"/>
      <c r="P856" s="75" t="s">
        <v>1131</v>
      </c>
      <c r="Q856" s="29"/>
      <c r="R856" s="29"/>
      <c r="S856" s="39">
        <f>IF(Suggested="Yes",AA856,AG856)</f>
        <v>56.85</v>
      </c>
      <c r="T856" s="37" t="s">
        <v>140</v>
      </c>
      <c r="U856" s="5" t="str">
        <f>+Instructions!$B$3</f>
        <v>A</v>
      </c>
      <c r="V856" s="52"/>
      <c r="W856" s="56">
        <f>+Instructions!$C$22</f>
        <v>0</v>
      </c>
      <c r="X856" s="17">
        <f t="shared" ref="X856:X857" si="331">ROUND($AA856*(1-W856)+0.004999,2)</f>
        <v>56.85</v>
      </c>
      <c r="Y856" s="52"/>
      <c r="Z856" s="6" t="s">
        <v>1307</v>
      </c>
      <c r="AA856" s="39">
        <v>56.85</v>
      </c>
      <c r="AB856" s="60">
        <f t="shared" ref="AB856:AB857" si="332">+W856</f>
        <v>0</v>
      </c>
      <c r="AC856" s="17">
        <f t="shared" ref="AC856:AC857" si="333">+X856</f>
        <v>56.85</v>
      </c>
      <c r="AD856" s="12">
        <f t="shared" ref="AD856:AD857" si="334">(AG856-AC856)/AG856</f>
        <v>0</v>
      </c>
      <c r="AE856" s="122"/>
      <c r="AF856" s="129">
        <v>1</v>
      </c>
      <c r="AG856" s="38">
        <f t="shared" ref="AG856:AG857" si="335">SUM(AJ856:AL856)+AE856</f>
        <v>56.85</v>
      </c>
      <c r="AH856" s="52"/>
      <c r="AJ856" s="17">
        <f t="shared" ref="AJ856:AJ857" si="336">ROUND(AC856/(1-VLOOKUP(AF856,Group,2,FALSE)),2)</f>
        <v>56.85</v>
      </c>
      <c r="AK856" s="17">
        <f t="shared" ref="AK856:AK857" si="337">IF(VLOOKUP(AF856,Group,5,FALSE)="YES",VLOOKUP(ROUND(ROUND(AJ856,1)-AJ856,2),Round,2,FALSE)+VLOOKUP(AF856,Group,6,FALSE),0)</f>
        <v>0</v>
      </c>
      <c r="AL856" s="17">
        <f t="shared" ref="AL856:AL857" si="338">IF(VLOOKUP(AF856,Group,7,FALSE)="",0,ROUND(AJ856-0.04999,1)-AJ856+AM856)</f>
        <v>0</v>
      </c>
      <c r="AM856" s="17" t="str">
        <f t="shared" ref="AM856:AM857" si="339">IF(VLOOKUP(AF856,Group,7,FALSE)="","",VLOOKUP(AF856,Group,7,FALSE))</f>
        <v/>
      </c>
      <c r="AO856" s="31" t="s">
        <v>153</v>
      </c>
    </row>
    <row r="857" spans="2:41" s="3" customFormat="1" ht="9.9499999999999993" customHeight="1" x14ac:dyDescent="0.2">
      <c r="B857" s="114" t="s">
        <v>149</v>
      </c>
      <c r="D857" s="40"/>
      <c r="E857" s="75" t="s">
        <v>32</v>
      </c>
      <c r="F857" s="75"/>
      <c r="G857" s="30" t="s">
        <v>1134</v>
      </c>
      <c r="H857" s="30"/>
      <c r="I857" s="30"/>
      <c r="J857" s="30"/>
      <c r="K857" s="30"/>
      <c r="L857" s="30"/>
      <c r="M857" s="30"/>
      <c r="N857" s="30"/>
      <c r="P857" s="75" t="s">
        <v>1132</v>
      </c>
      <c r="Q857" s="29"/>
      <c r="R857" s="29"/>
      <c r="S857" s="39">
        <f>IF(Suggested="Yes",AA857,AG857)</f>
        <v>72.5</v>
      </c>
      <c r="T857" s="37" t="s">
        <v>140</v>
      </c>
      <c r="U857" s="5" t="str">
        <f>+Instructions!$B$3</f>
        <v>A</v>
      </c>
      <c r="V857" s="52"/>
      <c r="W857" s="56">
        <f>+Instructions!$C$22</f>
        <v>0</v>
      </c>
      <c r="X857" s="17">
        <f t="shared" si="331"/>
        <v>72.5</v>
      </c>
      <c r="Y857" s="52"/>
      <c r="Z857" s="6" t="s">
        <v>1307</v>
      </c>
      <c r="AA857" s="39">
        <v>72.5</v>
      </c>
      <c r="AB857" s="60">
        <f t="shared" si="332"/>
        <v>0</v>
      </c>
      <c r="AC857" s="17">
        <f t="shared" si="333"/>
        <v>72.5</v>
      </c>
      <c r="AD857" s="12">
        <f t="shared" si="334"/>
        <v>0</v>
      </c>
      <c r="AE857" s="122"/>
      <c r="AF857" s="129">
        <v>1</v>
      </c>
      <c r="AG857" s="38">
        <f t="shared" si="335"/>
        <v>72.5</v>
      </c>
      <c r="AH857" s="52"/>
      <c r="AJ857" s="17">
        <f t="shared" si="336"/>
        <v>72.5</v>
      </c>
      <c r="AK857" s="17">
        <f t="shared" si="337"/>
        <v>0</v>
      </c>
      <c r="AL857" s="17">
        <f t="shared" si="338"/>
        <v>0</v>
      </c>
      <c r="AM857" s="17" t="str">
        <f t="shared" si="339"/>
        <v/>
      </c>
      <c r="AO857" s="31" t="s">
        <v>153</v>
      </c>
    </row>
    <row r="858" spans="2:41" s="181" customFormat="1" ht="1.5" customHeight="1" x14ac:dyDescent="0.2">
      <c r="C858" s="3"/>
      <c r="D858" s="3"/>
      <c r="E858" s="3"/>
      <c r="F858" s="3"/>
      <c r="G858" s="3"/>
      <c r="H858" s="3"/>
      <c r="I858" s="3"/>
      <c r="J858" s="3"/>
      <c r="K858" s="3"/>
      <c r="L858" s="3"/>
      <c r="M858" s="3"/>
      <c r="N858" s="3"/>
      <c r="O858" s="3"/>
      <c r="P858" s="75"/>
      <c r="Q858" s="29"/>
      <c r="R858" s="6"/>
      <c r="S858" s="39"/>
      <c r="T858" s="6"/>
      <c r="U858" s="213"/>
      <c r="V858" s="214"/>
      <c r="W858" s="217"/>
      <c r="X858" s="216"/>
      <c r="Y858" s="214"/>
      <c r="Z858" s="196"/>
      <c r="AA858" s="196"/>
      <c r="AB858" s="218"/>
      <c r="AC858" s="215"/>
      <c r="AD858" s="216"/>
      <c r="AE858" s="219"/>
      <c r="AF858" s="220"/>
      <c r="AG858" s="196"/>
      <c r="AH858" s="214"/>
      <c r="AJ858" s="215"/>
      <c r="AK858" s="215"/>
      <c r="AL858" s="215"/>
      <c r="AM858" s="215"/>
      <c r="AO858" s="221" t="s">
        <v>153</v>
      </c>
    </row>
    <row r="859" spans="2:41" s="3" customFormat="1" ht="9.9499999999999993" customHeight="1" x14ac:dyDescent="0.2">
      <c r="B859" s="113" t="s">
        <v>89</v>
      </c>
      <c r="D859" s="40"/>
      <c r="E859" s="75" t="s">
        <v>1128</v>
      </c>
      <c r="F859" s="75"/>
      <c r="G859" s="30" t="s">
        <v>1129</v>
      </c>
      <c r="H859" s="30"/>
      <c r="I859" s="30"/>
      <c r="J859" s="30"/>
      <c r="K859" s="30"/>
      <c r="L859" s="177" t="s">
        <v>731</v>
      </c>
      <c r="M859" s="30"/>
      <c r="N859" s="30"/>
      <c r="P859" s="75" t="s">
        <v>1130</v>
      </c>
      <c r="Q859" s="29"/>
      <c r="R859" s="29"/>
      <c r="S859" s="39">
        <f>IF(Suggested="Yes",AA859,AG859)</f>
        <v>59.4</v>
      </c>
      <c r="T859" s="37" t="s">
        <v>140</v>
      </c>
      <c r="U859" s="5" t="str">
        <f>+Instructions!$B$3</f>
        <v>A</v>
      </c>
      <c r="V859" s="52"/>
      <c r="W859" s="56">
        <f>+Instructions!$C$22</f>
        <v>0</v>
      </c>
      <c r="X859" s="17">
        <f>ROUND($AA859*(1-W859)+0.004999,2)</f>
        <v>59.4</v>
      </c>
      <c r="Y859" s="52"/>
      <c r="Z859" s="6" t="s">
        <v>1307</v>
      </c>
      <c r="AA859" s="39">
        <v>59.4</v>
      </c>
      <c r="AB859" s="60">
        <f t="shared" ref="AB859" si="340">+W859</f>
        <v>0</v>
      </c>
      <c r="AC859" s="17">
        <f t="shared" ref="AC859" si="341">+X859</f>
        <v>59.4</v>
      </c>
      <c r="AD859" s="12">
        <f t="shared" ref="AD859" si="342">(AG859-AC859)/AG859</f>
        <v>0</v>
      </c>
      <c r="AE859" s="122"/>
      <c r="AF859" s="130">
        <v>3</v>
      </c>
      <c r="AG859" s="53">
        <f t="shared" ref="AG859" si="343">SUM(AJ859:AL859)+AE859</f>
        <v>59.4</v>
      </c>
      <c r="AH859" s="52"/>
      <c r="AJ859" s="17">
        <f t="shared" ref="AJ859" si="344">ROUND(AC859/(1-VLOOKUP(AF859,Group,2,FALSE)),2)</f>
        <v>59.4</v>
      </c>
      <c r="AK859" s="17">
        <f t="shared" ref="AK859" si="345">IF(VLOOKUP(AF859,Group,5,FALSE)="YES",VLOOKUP(ROUND(ROUND(AJ859,1)-AJ859,2),Round,2,FALSE)+VLOOKUP(AF859,Group,6,FALSE),0)</f>
        <v>0</v>
      </c>
      <c r="AL859" s="17">
        <f t="shared" ref="AL859" si="346">IF(VLOOKUP(AF859,Group,7,FALSE)="",0,ROUND(AJ859-0.04999,1)-AJ859+AM859)</f>
        <v>0</v>
      </c>
      <c r="AM859" s="17" t="str">
        <f t="shared" ref="AM859" si="347">IF(VLOOKUP(AF859,Group,7,FALSE)="","",VLOOKUP(AF859,Group,7,FALSE))</f>
        <v/>
      </c>
      <c r="AO859" s="31" t="s">
        <v>153</v>
      </c>
    </row>
    <row r="860" spans="2:41" s="3" customFormat="1" ht="1.5" customHeight="1" x14ac:dyDescent="0.2">
      <c r="P860" s="75"/>
      <c r="Q860" s="29"/>
      <c r="R860" s="6"/>
      <c r="S860" s="39"/>
      <c r="T860" s="6"/>
      <c r="U860" s="5"/>
      <c r="V860" s="52"/>
      <c r="W860" s="56"/>
      <c r="X860" s="15"/>
      <c r="Y860" s="52"/>
      <c r="Z860" s="39"/>
      <c r="AA860" s="39"/>
      <c r="AB860" s="55"/>
      <c r="AC860" s="17"/>
      <c r="AD860" s="15"/>
      <c r="AE860" s="65"/>
      <c r="AF860" s="125"/>
      <c r="AG860" s="39"/>
      <c r="AH860" s="52"/>
      <c r="AJ860" s="17"/>
      <c r="AK860" s="17"/>
      <c r="AL860" s="17"/>
      <c r="AM860" s="17"/>
      <c r="AO860" s="31" t="s">
        <v>153</v>
      </c>
    </row>
    <row r="861" spans="2:41" s="3" customFormat="1" ht="9.9499999999999993" customHeight="1" x14ac:dyDescent="0.2">
      <c r="B861" s="113" t="s">
        <v>89</v>
      </c>
      <c r="D861" s="40"/>
      <c r="E861" s="75" t="s">
        <v>1135</v>
      </c>
      <c r="F861" s="75"/>
      <c r="G861" s="30" t="s">
        <v>1136</v>
      </c>
      <c r="H861" s="30"/>
      <c r="I861" s="30"/>
      <c r="J861" s="30"/>
      <c r="K861" s="30"/>
      <c r="L861" s="30"/>
      <c r="M861" s="30" t="s">
        <v>31</v>
      </c>
      <c r="N861" s="30"/>
      <c r="P861" s="75"/>
      <c r="Q861" s="29"/>
      <c r="R861" s="29"/>
      <c r="S861" s="39">
        <f>IF(Suggested="Yes",AA861,AG861)</f>
        <v>20.55</v>
      </c>
      <c r="T861" s="37" t="s">
        <v>139</v>
      </c>
      <c r="U861" s="5" t="str">
        <f>+Instructions!$B$3</f>
        <v>A</v>
      </c>
      <c r="V861" s="52"/>
      <c r="W861" s="56">
        <f>+Instructions!$C$22</f>
        <v>0</v>
      </c>
      <c r="X861" s="17">
        <f>ROUND($AA861*(1-W861)+0.004999,2)</f>
        <v>20.55</v>
      </c>
      <c r="Y861" s="52"/>
      <c r="Z861" s="6" t="s">
        <v>1307</v>
      </c>
      <c r="AA861" s="39">
        <v>20.55</v>
      </c>
      <c r="AB861" s="60">
        <f>+W861</f>
        <v>0</v>
      </c>
      <c r="AC861" s="17">
        <f>+X861</f>
        <v>20.55</v>
      </c>
      <c r="AD861" s="12">
        <f>(AG861-AC861)/AG861</f>
        <v>0</v>
      </c>
      <c r="AE861" s="122"/>
      <c r="AF861" s="130">
        <v>3</v>
      </c>
      <c r="AG861" s="53">
        <f>SUM(AJ861:AL861)+AE861</f>
        <v>20.55</v>
      </c>
      <c r="AH861" s="52"/>
      <c r="AJ861" s="17">
        <f>ROUND(AC861/(1-VLOOKUP(AF861,Group,2,FALSE)),2)</f>
        <v>20.55</v>
      </c>
      <c r="AK861" s="17">
        <f>IF(VLOOKUP(AF861,Group,5,FALSE)="YES",VLOOKUP(ROUND(ROUND(AJ861,1)-AJ861,2),Round,2,FALSE)+VLOOKUP(AF861,Group,6,FALSE),0)</f>
        <v>0</v>
      </c>
      <c r="AL861" s="17">
        <f>IF(VLOOKUP(AF861,Group,7,FALSE)="",0,ROUND(AJ861-0.04999,1)-AJ861+AM861)</f>
        <v>0</v>
      </c>
      <c r="AM861" s="17" t="str">
        <f>IF(VLOOKUP(AF861,Group,7,FALSE)="","",VLOOKUP(AF861,Group,7,FALSE))</f>
        <v/>
      </c>
      <c r="AO861" s="31" t="s">
        <v>153</v>
      </c>
    </row>
    <row r="862" spans="2:41" s="181" customFormat="1" ht="2.4500000000000002" customHeight="1" x14ac:dyDescent="0.2">
      <c r="C862" s="3"/>
      <c r="D862" s="3"/>
      <c r="E862" s="3"/>
      <c r="F862" s="3"/>
      <c r="G862" s="3"/>
      <c r="H862" s="3"/>
      <c r="I862" s="3"/>
      <c r="J862" s="3"/>
      <c r="K862" s="3"/>
      <c r="L862" s="3"/>
      <c r="M862" s="3"/>
      <c r="N862" s="3"/>
      <c r="O862" s="3"/>
      <c r="P862" s="75"/>
      <c r="Q862" s="90"/>
      <c r="R862" s="6"/>
      <c r="S862" s="39"/>
      <c r="T862" s="6"/>
      <c r="U862" s="213"/>
      <c r="V862" s="214"/>
      <c r="W862" s="217"/>
      <c r="X862" s="216"/>
      <c r="Y862" s="214"/>
      <c r="Z862" s="196"/>
      <c r="AA862" s="196"/>
      <c r="AB862" s="218"/>
      <c r="AC862" s="215"/>
      <c r="AD862" s="216"/>
      <c r="AE862" s="219"/>
      <c r="AF862" s="220"/>
      <c r="AG862" s="196"/>
      <c r="AH862" s="214"/>
      <c r="AJ862" s="215"/>
      <c r="AK862" s="215"/>
      <c r="AL862" s="215"/>
      <c r="AM862" s="215"/>
      <c r="AO862" s="221" t="s">
        <v>153</v>
      </c>
    </row>
    <row r="863" spans="2:41" s="181" customFormat="1" ht="9.9499999999999993" customHeight="1" x14ac:dyDescent="0.2">
      <c r="C863" s="35"/>
      <c r="D863" s="40" t="s">
        <v>91</v>
      </c>
      <c r="E863" s="142" t="s">
        <v>1106</v>
      </c>
      <c r="F863" s="142"/>
      <c r="G863" s="142" t="s">
        <v>1108</v>
      </c>
      <c r="H863" s="142"/>
      <c r="I863" s="142"/>
      <c r="J863" s="142" t="s">
        <v>1110</v>
      </c>
      <c r="K863" s="142"/>
      <c r="L863" s="142"/>
      <c r="M863" s="3"/>
      <c r="N863" s="142"/>
      <c r="O863" s="3"/>
      <c r="P863" s="30"/>
      <c r="Q863" s="30"/>
      <c r="R863" s="30"/>
      <c r="S863" s="39"/>
      <c r="T863" s="30"/>
      <c r="U863" s="213"/>
      <c r="V863" s="214"/>
      <c r="W863" s="222"/>
      <c r="X863" s="222"/>
      <c r="Y863" s="214"/>
      <c r="Z863" s="196"/>
      <c r="AA863" s="196"/>
      <c r="AB863" s="218"/>
      <c r="AC863" s="215"/>
      <c r="AD863" s="216"/>
      <c r="AE863" s="219"/>
      <c r="AF863" s="220"/>
      <c r="AG863" s="215"/>
      <c r="AH863" s="214"/>
      <c r="AJ863" s="215"/>
      <c r="AK863" s="215"/>
      <c r="AL863" s="215"/>
      <c r="AM863" s="215"/>
      <c r="AO863" s="221"/>
    </row>
    <row r="864" spans="2:41" s="181" customFormat="1" ht="9.9499999999999993" customHeight="1" x14ac:dyDescent="0.2">
      <c r="C864" s="35"/>
      <c r="D864" s="40"/>
      <c r="E864" s="142" t="s">
        <v>1107</v>
      </c>
      <c r="F864" s="142"/>
      <c r="G864" s="142" t="s">
        <v>1109</v>
      </c>
      <c r="H864" s="142"/>
      <c r="I864" s="142"/>
      <c r="J864" s="142" t="s">
        <v>1111</v>
      </c>
      <c r="K864" s="142"/>
      <c r="L864" s="142"/>
      <c r="M864" s="3"/>
      <c r="N864" s="142"/>
      <c r="O864" s="3"/>
      <c r="P864" s="30"/>
      <c r="Q864" s="30"/>
      <c r="R864" s="30"/>
      <c r="S864" s="39"/>
      <c r="T864" s="30"/>
      <c r="U864" s="213"/>
      <c r="V864" s="214"/>
      <c r="W864" s="222"/>
      <c r="X864" s="222"/>
      <c r="Y864" s="214"/>
      <c r="Z864" s="196"/>
      <c r="AA864" s="196"/>
      <c r="AB864" s="218"/>
      <c r="AC864" s="215"/>
      <c r="AD864" s="216"/>
      <c r="AE864" s="219"/>
      <c r="AF864" s="220"/>
      <c r="AG864" s="215"/>
      <c r="AH864" s="214"/>
      <c r="AJ864" s="215"/>
      <c r="AK864" s="215"/>
      <c r="AL864" s="215"/>
      <c r="AM864" s="215"/>
      <c r="AO864" s="221"/>
    </row>
    <row r="865" spans="2:41" s="181" customFormat="1" ht="1.5" customHeight="1" x14ac:dyDescent="0.2">
      <c r="C865" s="3"/>
      <c r="D865" s="3"/>
      <c r="E865" s="3"/>
      <c r="F865" s="3"/>
      <c r="G865" s="3"/>
      <c r="H865" s="3"/>
      <c r="I865" s="3"/>
      <c r="J865" s="3"/>
      <c r="K865" s="3"/>
      <c r="L865" s="3"/>
      <c r="M865" s="3"/>
      <c r="N865" s="3"/>
      <c r="O865" s="3"/>
      <c r="P865" s="75"/>
      <c r="Q865" s="90"/>
      <c r="R865" s="6"/>
      <c r="S865" s="39"/>
      <c r="T865" s="6"/>
      <c r="U865" s="213"/>
      <c r="V865" s="214"/>
      <c r="W865" s="217"/>
      <c r="X865" s="216"/>
      <c r="Y865" s="214"/>
      <c r="Z865" s="196"/>
      <c r="AA865" s="196"/>
      <c r="AB865" s="218"/>
      <c r="AC865" s="215"/>
      <c r="AD865" s="216"/>
      <c r="AE865" s="219"/>
      <c r="AF865" s="220"/>
      <c r="AG865" s="196"/>
      <c r="AH865" s="214"/>
      <c r="AJ865" s="215"/>
      <c r="AK865" s="215"/>
      <c r="AL865" s="215"/>
      <c r="AM865" s="215"/>
      <c r="AO865" s="221" t="s">
        <v>153</v>
      </c>
    </row>
    <row r="866" spans="2:41" s="3" customFormat="1" ht="9.9499999999999993" customHeight="1" x14ac:dyDescent="0.2">
      <c r="B866" s="113" t="s">
        <v>89</v>
      </c>
      <c r="D866" s="40"/>
      <c r="E866" s="75" t="s">
        <v>1116</v>
      </c>
      <c r="F866" s="75"/>
      <c r="G866" s="30" t="s">
        <v>1112</v>
      </c>
      <c r="H866" s="30"/>
      <c r="I866" s="30"/>
      <c r="J866" s="30"/>
      <c r="K866" s="30"/>
      <c r="L866" s="177" t="s">
        <v>731</v>
      </c>
      <c r="M866" s="30"/>
      <c r="N866" s="30"/>
      <c r="P866" s="75" t="s">
        <v>1120</v>
      </c>
      <c r="Q866" s="90"/>
      <c r="R866" s="29"/>
      <c r="S866" s="39">
        <f>IF(Suggested="Yes",AA866,AG866)</f>
        <v>95.35</v>
      </c>
      <c r="T866" s="37" t="s">
        <v>140</v>
      </c>
      <c r="U866" s="5" t="str">
        <f>+Instructions!$B$3</f>
        <v>A</v>
      </c>
      <c r="V866" s="52"/>
      <c r="W866" s="56">
        <f>+Instructions!$C$22</f>
        <v>0</v>
      </c>
      <c r="X866" s="17">
        <f t="shared" ref="X866:X867" si="348">ROUND($AA866*(1-W866)+0.004999,2)</f>
        <v>95.35</v>
      </c>
      <c r="Y866" s="52"/>
      <c r="Z866" s="6" t="s">
        <v>1307</v>
      </c>
      <c r="AA866" s="39">
        <v>95.35</v>
      </c>
      <c r="AB866" s="60">
        <f t="shared" ref="AB866:AB867" si="349">+W866</f>
        <v>0</v>
      </c>
      <c r="AC866" s="17">
        <f t="shared" ref="AC866:AC867" si="350">+X866</f>
        <v>95.35</v>
      </c>
      <c r="AD866" s="12">
        <f t="shared" ref="AD866:AD867" si="351">(AG866-AC866)/AG866</f>
        <v>0</v>
      </c>
      <c r="AE866" s="122"/>
      <c r="AF866" s="130">
        <v>3</v>
      </c>
      <c r="AG866" s="53">
        <f t="shared" ref="AG866:AG867" si="352">SUM(AJ866:AL866)+AE866</f>
        <v>95.35</v>
      </c>
      <c r="AH866" s="52"/>
      <c r="AJ866" s="17">
        <f t="shared" ref="AJ866:AJ867" si="353">ROUND(AC866/(1-VLOOKUP(AF866,Group,2,FALSE)),2)</f>
        <v>95.35</v>
      </c>
      <c r="AK866" s="17">
        <f t="shared" ref="AK866:AK867" si="354">IF(VLOOKUP(AF866,Group,5,FALSE)="YES",VLOOKUP(ROUND(ROUND(AJ866,1)-AJ866,2),Round,2,FALSE)+VLOOKUP(AF866,Group,6,FALSE),0)</f>
        <v>0</v>
      </c>
      <c r="AL866" s="17">
        <f t="shared" ref="AL866:AL867" si="355">IF(VLOOKUP(AF866,Group,7,FALSE)="",0,ROUND(AJ866-0.04999,1)-AJ866+AM866)</f>
        <v>0</v>
      </c>
      <c r="AM866" s="17" t="str">
        <f t="shared" ref="AM866:AM867" si="356">IF(VLOOKUP(AF866,Group,7,FALSE)="","",VLOOKUP(AF866,Group,7,FALSE))</f>
        <v/>
      </c>
      <c r="AO866" s="31" t="s">
        <v>153</v>
      </c>
    </row>
    <row r="867" spans="2:41" s="3" customFormat="1" ht="9.9499999999999993" customHeight="1" x14ac:dyDescent="0.2">
      <c r="B867" s="113" t="s">
        <v>89</v>
      </c>
      <c r="D867" s="40"/>
      <c r="E867" s="75" t="s">
        <v>1117</v>
      </c>
      <c r="F867" s="75"/>
      <c r="G867" s="30" t="s">
        <v>1113</v>
      </c>
      <c r="H867" s="30"/>
      <c r="I867" s="30"/>
      <c r="J867" s="30"/>
      <c r="K867" s="30"/>
      <c r="L867" s="177" t="s">
        <v>731</v>
      </c>
      <c r="M867" s="30"/>
      <c r="N867" s="30"/>
      <c r="P867" s="75" t="s">
        <v>1121</v>
      </c>
      <c r="Q867" s="90"/>
      <c r="R867" s="29"/>
      <c r="S867" s="39">
        <f>IF(Suggested="Yes",AA867,AG867)</f>
        <v>96.75</v>
      </c>
      <c r="T867" s="37" t="s">
        <v>140</v>
      </c>
      <c r="U867" s="5" t="str">
        <f>+Instructions!$B$3</f>
        <v>A</v>
      </c>
      <c r="V867" s="52"/>
      <c r="W867" s="56">
        <f>+Instructions!$C$22</f>
        <v>0</v>
      </c>
      <c r="X867" s="17">
        <f t="shared" si="348"/>
        <v>96.75</v>
      </c>
      <c r="Y867" s="52"/>
      <c r="Z867" s="6" t="s">
        <v>1307</v>
      </c>
      <c r="AA867" s="39">
        <v>96.75</v>
      </c>
      <c r="AB867" s="60">
        <f t="shared" si="349"/>
        <v>0</v>
      </c>
      <c r="AC867" s="17">
        <f t="shared" si="350"/>
        <v>96.75</v>
      </c>
      <c r="AD867" s="12">
        <f t="shared" si="351"/>
        <v>0</v>
      </c>
      <c r="AE867" s="122"/>
      <c r="AF867" s="130">
        <v>3</v>
      </c>
      <c r="AG867" s="53">
        <f t="shared" si="352"/>
        <v>96.75</v>
      </c>
      <c r="AH867" s="52"/>
      <c r="AJ867" s="17">
        <f t="shared" si="353"/>
        <v>96.75</v>
      </c>
      <c r="AK867" s="17">
        <f t="shared" si="354"/>
        <v>0</v>
      </c>
      <c r="AL867" s="17">
        <f t="shared" si="355"/>
        <v>0</v>
      </c>
      <c r="AM867" s="17" t="str">
        <f t="shared" si="356"/>
        <v/>
      </c>
      <c r="AO867" s="31" t="s">
        <v>153</v>
      </c>
    </row>
    <row r="868" spans="2:41" s="3" customFormat="1" ht="9.9499999999999993" customHeight="1" x14ac:dyDescent="0.2">
      <c r="B868" s="113" t="s">
        <v>89</v>
      </c>
      <c r="D868" s="40"/>
      <c r="E868" s="75" t="s">
        <v>1118</v>
      </c>
      <c r="F868" s="75"/>
      <c r="G868" s="30" t="s">
        <v>1114</v>
      </c>
      <c r="H868" s="30"/>
      <c r="I868" s="30"/>
      <c r="J868" s="30"/>
      <c r="K868" s="30"/>
      <c r="L868" s="177" t="s">
        <v>731</v>
      </c>
      <c r="M868" s="30"/>
      <c r="N868" s="30"/>
      <c r="P868" s="75" t="s">
        <v>687</v>
      </c>
      <c r="Q868" s="90"/>
      <c r="R868" s="29"/>
      <c r="S868" s="39">
        <f>IF(Suggested="Yes",AA868,AG868)</f>
        <v>95.85</v>
      </c>
      <c r="T868" s="37" t="s">
        <v>140</v>
      </c>
      <c r="U868" s="5" t="str">
        <f>+Instructions!$B$3</f>
        <v>A</v>
      </c>
      <c r="V868" s="52"/>
      <c r="W868" s="56">
        <f>+Instructions!$C$22</f>
        <v>0</v>
      </c>
      <c r="X868" s="17">
        <f t="shared" ref="X868" si="357">ROUND($AA868*(1-W868)+0.004999,2)</f>
        <v>95.85</v>
      </c>
      <c r="Y868" s="52"/>
      <c r="Z868" s="6" t="s">
        <v>1307</v>
      </c>
      <c r="AA868" s="39">
        <v>95.85</v>
      </c>
      <c r="AB868" s="60">
        <f t="shared" ref="AB868" si="358">+W868</f>
        <v>0</v>
      </c>
      <c r="AC868" s="17">
        <f t="shared" ref="AC868" si="359">+X868</f>
        <v>95.85</v>
      </c>
      <c r="AD868" s="12">
        <f t="shared" ref="AD868" si="360">(AG868-AC868)/AG868</f>
        <v>0</v>
      </c>
      <c r="AE868" s="122"/>
      <c r="AF868" s="130">
        <v>3</v>
      </c>
      <c r="AG868" s="53">
        <f t="shared" ref="AG868" si="361">SUM(AJ868:AL868)+AE868</f>
        <v>95.85</v>
      </c>
      <c r="AH868" s="52"/>
      <c r="AJ868" s="17">
        <f t="shared" ref="AJ868" si="362">ROUND(AC868/(1-VLOOKUP(AF868,Group,2,FALSE)),2)</f>
        <v>95.85</v>
      </c>
      <c r="AK868" s="17">
        <f t="shared" ref="AK868" si="363">IF(VLOOKUP(AF868,Group,5,FALSE)="YES",VLOOKUP(ROUND(ROUND(AJ868,1)-AJ868,2),Round,2,FALSE)+VLOOKUP(AF868,Group,6,FALSE),0)</f>
        <v>0</v>
      </c>
      <c r="AL868" s="17">
        <f t="shared" ref="AL868" si="364">IF(VLOOKUP(AF868,Group,7,FALSE)="",0,ROUND(AJ868-0.04999,1)-AJ868+AM868)</f>
        <v>0</v>
      </c>
      <c r="AM868" s="17" t="str">
        <f t="shared" ref="AM868" si="365">IF(VLOOKUP(AF868,Group,7,FALSE)="","",VLOOKUP(AF868,Group,7,FALSE))</f>
        <v/>
      </c>
      <c r="AO868" s="31" t="s">
        <v>153</v>
      </c>
    </row>
    <row r="869" spans="2:41" s="3" customFormat="1" ht="9.9499999999999993" customHeight="1" x14ac:dyDescent="0.2">
      <c r="B869" s="113" t="s">
        <v>89</v>
      </c>
      <c r="D869" s="40"/>
      <c r="E869" s="75" t="s">
        <v>1119</v>
      </c>
      <c r="F869" s="75"/>
      <c r="G869" s="30" t="s">
        <v>1115</v>
      </c>
      <c r="H869" s="30"/>
      <c r="I869" s="30"/>
      <c r="J869" s="30"/>
      <c r="K869" s="30"/>
      <c r="L869" s="177" t="s">
        <v>731</v>
      </c>
      <c r="M869" s="30"/>
      <c r="N869" s="30"/>
      <c r="P869" s="75" t="s">
        <v>1122</v>
      </c>
      <c r="Q869" s="90"/>
      <c r="R869" s="29"/>
      <c r="S869" s="39">
        <f>IF(Suggested="Yes",AA869,AG869)</f>
        <v>92.35</v>
      </c>
      <c r="T869" s="37" t="s">
        <v>140</v>
      </c>
      <c r="U869" s="5" t="str">
        <f>+Instructions!$B$3</f>
        <v>A</v>
      </c>
      <c r="V869" s="52"/>
      <c r="W869" s="56">
        <f>+Instructions!$C$22</f>
        <v>0</v>
      </c>
      <c r="X869" s="17">
        <f t="shared" ref="X869" si="366">ROUND($AA869*(1-W869)+0.004999,2)</f>
        <v>92.35</v>
      </c>
      <c r="Y869" s="52"/>
      <c r="Z869" s="6" t="s">
        <v>1307</v>
      </c>
      <c r="AA869" s="39">
        <v>92.35</v>
      </c>
      <c r="AB869" s="60">
        <f t="shared" ref="AB869" si="367">+W869</f>
        <v>0</v>
      </c>
      <c r="AC869" s="17">
        <f t="shared" ref="AC869" si="368">+X869</f>
        <v>92.35</v>
      </c>
      <c r="AD869" s="12">
        <f t="shared" ref="AD869" si="369">(AG869-AC869)/AG869</f>
        <v>0</v>
      </c>
      <c r="AE869" s="122"/>
      <c r="AF869" s="130">
        <v>3</v>
      </c>
      <c r="AG869" s="53">
        <f t="shared" ref="AG869" si="370">SUM(AJ869:AL869)+AE869</f>
        <v>92.35</v>
      </c>
      <c r="AH869" s="52"/>
      <c r="AJ869" s="17">
        <f t="shared" ref="AJ869" si="371">ROUND(AC869/(1-VLOOKUP(AF869,Group,2,FALSE)),2)</f>
        <v>92.35</v>
      </c>
      <c r="AK869" s="17">
        <f t="shared" ref="AK869" si="372">IF(VLOOKUP(AF869,Group,5,FALSE)="YES",VLOOKUP(ROUND(ROUND(AJ869,1)-AJ869,2),Round,2,FALSE)+VLOOKUP(AF869,Group,6,FALSE),0)</f>
        <v>0</v>
      </c>
      <c r="AL869" s="17">
        <f t="shared" ref="AL869" si="373">IF(VLOOKUP(AF869,Group,7,FALSE)="",0,ROUND(AJ869-0.04999,1)-AJ869+AM869)</f>
        <v>0</v>
      </c>
      <c r="AM869" s="17" t="str">
        <f t="shared" ref="AM869" si="374">IF(VLOOKUP(AF869,Group,7,FALSE)="","",VLOOKUP(AF869,Group,7,FALSE))</f>
        <v/>
      </c>
      <c r="AO869" s="31" t="s">
        <v>153</v>
      </c>
    </row>
    <row r="870" spans="2:41" s="3" customFormat="1" ht="1.5" customHeight="1" x14ac:dyDescent="0.2">
      <c r="P870" s="75"/>
      <c r="Q870" s="90"/>
      <c r="R870" s="6"/>
      <c r="S870" s="39"/>
      <c r="T870" s="6"/>
      <c r="U870" s="5"/>
      <c r="V870" s="52"/>
      <c r="W870" s="56"/>
      <c r="X870" s="15"/>
      <c r="Y870" s="52"/>
      <c r="Z870" s="39"/>
      <c r="AA870" s="39"/>
      <c r="AB870" s="55"/>
      <c r="AC870" s="17"/>
      <c r="AD870" s="15"/>
      <c r="AE870" s="65"/>
      <c r="AF870" s="125"/>
      <c r="AG870" s="39"/>
      <c r="AH870" s="52"/>
      <c r="AJ870" s="17"/>
      <c r="AK870" s="17"/>
      <c r="AL870" s="17"/>
      <c r="AM870" s="17"/>
      <c r="AO870" s="31" t="s">
        <v>153</v>
      </c>
    </row>
    <row r="871" spans="2:41" s="3" customFormat="1" ht="9.1999999999999993" customHeight="1" x14ac:dyDescent="0.2">
      <c r="D871" s="3" t="s">
        <v>146</v>
      </c>
      <c r="E871" s="177" t="s">
        <v>1123</v>
      </c>
      <c r="P871" s="75"/>
      <c r="Q871" s="90"/>
      <c r="R871" s="6"/>
      <c r="S871" s="39"/>
      <c r="T871" s="6"/>
      <c r="U871" s="5"/>
      <c r="V871" s="52"/>
      <c r="W871" s="56"/>
      <c r="X871" s="15"/>
      <c r="Y871" s="52"/>
      <c r="Z871" s="39"/>
      <c r="AA871" s="39"/>
      <c r="AB871" s="55"/>
      <c r="AC871" s="17"/>
      <c r="AD871" s="15"/>
      <c r="AE871" s="65"/>
      <c r="AF871" s="125"/>
      <c r="AG871" s="39"/>
      <c r="AH871" s="52"/>
      <c r="AJ871" s="17"/>
      <c r="AK871" s="17"/>
      <c r="AL871" s="17"/>
      <c r="AM871" s="17"/>
      <c r="AO871" s="31"/>
    </row>
    <row r="872" spans="2:41" s="3" customFormat="1" ht="9.1999999999999993" customHeight="1" x14ac:dyDescent="0.2">
      <c r="E872" s="177" t="s">
        <v>1124</v>
      </c>
      <c r="M872" s="177"/>
      <c r="P872" s="75"/>
      <c r="Q872" s="90"/>
      <c r="R872" s="6"/>
      <c r="S872" s="39"/>
      <c r="T872" s="6"/>
      <c r="U872" s="5"/>
      <c r="V872" s="52"/>
      <c r="W872" s="56"/>
      <c r="X872" s="15"/>
      <c r="Y872" s="52"/>
      <c r="Z872" s="39"/>
      <c r="AA872" s="39"/>
      <c r="AB872" s="55"/>
      <c r="AC872" s="17"/>
      <c r="AD872" s="15"/>
      <c r="AE872" s="65"/>
      <c r="AF872" s="125"/>
      <c r="AG872" s="39"/>
      <c r="AH872" s="52"/>
      <c r="AJ872" s="17"/>
      <c r="AK872" s="17"/>
      <c r="AL872" s="17"/>
      <c r="AM872" s="17"/>
      <c r="AO872" s="31"/>
    </row>
    <row r="873" spans="2:41" s="3" customFormat="1" ht="9.9499999999999993" customHeight="1" x14ac:dyDescent="0.2">
      <c r="C873" s="35"/>
      <c r="D873" s="40"/>
      <c r="E873" s="142"/>
      <c r="F873" s="142"/>
      <c r="G873" s="142"/>
      <c r="H873" s="142"/>
      <c r="I873" s="142"/>
      <c r="J873" s="142"/>
      <c r="K873" s="142"/>
      <c r="M873" s="142"/>
      <c r="N873" s="142"/>
      <c r="O873" s="30"/>
      <c r="P873" s="30"/>
      <c r="Q873" s="30"/>
      <c r="R873" s="30"/>
      <c r="S873" s="30"/>
      <c r="T873" s="30"/>
      <c r="U873" s="5"/>
      <c r="V873" s="52"/>
      <c r="W873" s="70"/>
      <c r="X873" s="70"/>
      <c r="Y873" s="52"/>
      <c r="Z873" s="39"/>
      <c r="AA873" s="39"/>
      <c r="AB873" s="55"/>
      <c r="AC873" s="17"/>
      <c r="AD873" s="15"/>
      <c r="AE873" s="65"/>
      <c r="AF873" s="125"/>
      <c r="AG873" s="17"/>
      <c r="AH873" s="52"/>
      <c r="AJ873" s="17"/>
      <c r="AK873" s="17"/>
      <c r="AL873" s="17"/>
      <c r="AM873" s="17"/>
      <c r="AO873" s="31"/>
    </row>
    <row r="874" spans="2:41" s="3" customFormat="1" ht="9.9499999999999993" customHeight="1" x14ac:dyDescent="0.2">
      <c r="C874" s="35"/>
      <c r="D874" s="40"/>
      <c r="E874" s="142"/>
      <c r="F874" s="142"/>
      <c r="G874" s="142"/>
      <c r="H874" s="142"/>
      <c r="I874" s="142"/>
      <c r="J874" s="142"/>
      <c r="K874" s="142"/>
      <c r="M874" s="142"/>
      <c r="N874" s="142"/>
      <c r="O874" s="30"/>
      <c r="P874" s="30"/>
      <c r="Q874" s="30"/>
      <c r="R874" s="30"/>
      <c r="S874" s="30"/>
      <c r="T874" s="30"/>
      <c r="U874" s="5"/>
      <c r="V874" s="52"/>
      <c r="W874" s="70"/>
      <c r="X874" s="70"/>
      <c r="Y874" s="52"/>
      <c r="Z874" s="39"/>
      <c r="AA874" s="39"/>
      <c r="AB874" s="55"/>
      <c r="AC874" s="17"/>
      <c r="AD874" s="15"/>
      <c r="AE874" s="65"/>
      <c r="AF874" s="125"/>
      <c r="AG874" s="17"/>
      <c r="AH874" s="52"/>
      <c r="AJ874" s="17"/>
      <c r="AK874" s="17"/>
      <c r="AL874" s="17"/>
      <c r="AM874" s="17"/>
      <c r="AO874" s="31"/>
    </row>
    <row r="875" spans="2:41" s="3" customFormat="1" ht="9.9499999999999993" customHeight="1" x14ac:dyDescent="0.2">
      <c r="C875" s="35"/>
      <c r="D875" s="40"/>
      <c r="E875" s="142"/>
      <c r="F875" s="142"/>
      <c r="G875" s="142"/>
      <c r="H875" s="142"/>
      <c r="I875" s="142"/>
      <c r="J875" s="142"/>
      <c r="K875" s="142"/>
      <c r="M875" s="142"/>
      <c r="N875" s="142"/>
      <c r="O875" s="30"/>
      <c r="P875" s="30"/>
      <c r="Q875" s="30"/>
      <c r="R875" s="30"/>
      <c r="S875" s="30"/>
      <c r="T875" s="30"/>
      <c r="U875" s="5"/>
      <c r="V875" s="52"/>
      <c r="W875" s="70"/>
      <c r="X875" s="70"/>
      <c r="Y875" s="52"/>
      <c r="Z875" s="39"/>
      <c r="AA875" s="39"/>
      <c r="AB875" s="55"/>
      <c r="AC875" s="17"/>
      <c r="AD875" s="15"/>
      <c r="AE875" s="65"/>
      <c r="AF875" s="125"/>
      <c r="AG875" s="17"/>
      <c r="AH875" s="52"/>
      <c r="AJ875" s="17"/>
      <c r="AK875" s="17"/>
      <c r="AL875" s="17"/>
      <c r="AM875" s="17"/>
      <c r="AO875" s="31"/>
    </row>
    <row r="876" spans="2:41" s="3" customFormat="1" ht="9.9499999999999993" customHeight="1" x14ac:dyDescent="0.2">
      <c r="C876" s="35"/>
      <c r="D876" s="40"/>
      <c r="E876" s="142"/>
      <c r="F876" s="142"/>
      <c r="G876" s="142"/>
      <c r="H876" s="142"/>
      <c r="I876" s="142"/>
      <c r="J876" s="142"/>
      <c r="K876" s="142"/>
      <c r="M876" s="142"/>
      <c r="N876" s="142"/>
      <c r="O876" s="30"/>
      <c r="P876" s="30"/>
      <c r="Q876" s="30"/>
      <c r="R876" s="30"/>
      <c r="S876" s="30"/>
      <c r="T876" s="30"/>
      <c r="U876" s="5"/>
      <c r="V876" s="52"/>
      <c r="W876" s="70"/>
      <c r="X876" s="70"/>
      <c r="Y876" s="52"/>
      <c r="Z876" s="39"/>
      <c r="AA876" s="39"/>
      <c r="AB876" s="55"/>
      <c r="AC876" s="17"/>
      <c r="AD876" s="15"/>
      <c r="AE876" s="65"/>
      <c r="AF876" s="125"/>
      <c r="AG876" s="17"/>
      <c r="AH876" s="52"/>
      <c r="AJ876" s="17"/>
      <c r="AK876" s="17"/>
      <c r="AL876" s="17"/>
      <c r="AM876" s="17"/>
      <c r="AO876" s="31"/>
    </row>
    <row r="877" spans="2:41" s="3" customFormat="1" ht="9.9499999999999993" customHeight="1" x14ac:dyDescent="0.2">
      <c r="C877" s="35"/>
      <c r="D877" s="40"/>
      <c r="E877" s="142"/>
      <c r="F877" s="142"/>
      <c r="G877" s="142"/>
      <c r="H877" s="142"/>
      <c r="I877" s="142"/>
      <c r="J877" s="142"/>
      <c r="K877" s="142"/>
      <c r="M877" s="142"/>
      <c r="N877" s="142"/>
      <c r="O877" s="30"/>
      <c r="P877" s="30"/>
      <c r="Q877" s="30"/>
      <c r="R877" s="30"/>
      <c r="S877" s="30"/>
      <c r="T877" s="30"/>
      <c r="U877" s="5"/>
      <c r="V877" s="52"/>
      <c r="W877" s="70"/>
      <c r="X877" s="70"/>
      <c r="Y877" s="52"/>
      <c r="Z877" s="39"/>
      <c r="AA877" s="39"/>
      <c r="AB877" s="55"/>
      <c r="AC877" s="17"/>
      <c r="AD877" s="15"/>
      <c r="AE877" s="65"/>
      <c r="AF877" s="125"/>
      <c r="AG877" s="17"/>
      <c r="AH877" s="52"/>
      <c r="AJ877" s="17"/>
      <c r="AK877" s="17"/>
      <c r="AL877" s="17"/>
      <c r="AM877" s="17"/>
      <c r="AO877" s="31"/>
    </row>
    <row r="878" spans="2:41" s="3" customFormat="1" ht="9.9499999999999993" customHeight="1" x14ac:dyDescent="0.2">
      <c r="C878" s="35"/>
      <c r="D878" s="40"/>
      <c r="E878" s="142"/>
      <c r="F878" s="142"/>
      <c r="G878" s="142"/>
      <c r="H878" s="142"/>
      <c r="I878" s="142"/>
      <c r="J878" s="142"/>
      <c r="K878" s="142"/>
      <c r="M878" s="142"/>
      <c r="N878" s="142"/>
      <c r="O878" s="30"/>
      <c r="P878" s="30"/>
      <c r="Q878" s="30"/>
      <c r="R878" s="30"/>
      <c r="S878" s="30"/>
      <c r="T878" s="30"/>
      <c r="U878" s="5"/>
      <c r="V878" s="52"/>
      <c r="W878" s="70"/>
      <c r="X878" s="70"/>
      <c r="Y878" s="52"/>
      <c r="Z878" s="39"/>
      <c r="AA878" s="39"/>
      <c r="AB878" s="55"/>
      <c r="AC878" s="17"/>
      <c r="AD878" s="15"/>
      <c r="AE878" s="65"/>
      <c r="AF878" s="125"/>
      <c r="AG878" s="17"/>
      <c r="AH878" s="52"/>
      <c r="AJ878" s="17"/>
      <c r="AK878" s="17"/>
      <c r="AL878" s="17"/>
      <c r="AM878" s="17"/>
      <c r="AO878" s="31"/>
    </row>
    <row r="879" spans="2:41" s="3" customFormat="1" ht="9.9499999999999993" customHeight="1" x14ac:dyDescent="0.2">
      <c r="C879" s="35"/>
      <c r="D879" s="40"/>
      <c r="E879" s="142"/>
      <c r="F879" s="142"/>
      <c r="G879" s="142"/>
      <c r="H879" s="142"/>
      <c r="I879" s="142"/>
      <c r="J879" s="142"/>
      <c r="K879" s="142"/>
      <c r="M879" s="142"/>
      <c r="N879" s="142"/>
      <c r="O879" s="30"/>
      <c r="P879" s="30"/>
      <c r="Q879" s="30"/>
      <c r="R879" s="30"/>
      <c r="S879" s="30"/>
      <c r="T879" s="30"/>
      <c r="U879" s="5"/>
      <c r="V879" s="52"/>
      <c r="W879" s="70"/>
      <c r="X879" s="70"/>
      <c r="Y879" s="52"/>
      <c r="Z879" s="39"/>
      <c r="AA879" s="39"/>
      <c r="AB879" s="55"/>
      <c r="AC879" s="17"/>
      <c r="AD879" s="15"/>
      <c r="AE879" s="65"/>
      <c r="AF879" s="125"/>
      <c r="AG879" s="17"/>
      <c r="AH879" s="52"/>
      <c r="AJ879" s="17"/>
      <c r="AK879" s="17"/>
      <c r="AL879" s="17"/>
      <c r="AM879" s="17"/>
      <c r="AO879" s="31"/>
    </row>
    <row r="880" spans="2:41" s="3" customFormat="1" ht="9.9499999999999993" customHeight="1" x14ac:dyDescent="0.2">
      <c r="C880" s="35"/>
      <c r="D880" s="40"/>
      <c r="E880" s="142"/>
      <c r="F880" s="142"/>
      <c r="G880" s="142"/>
      <c r="H880" s="142"/>
      <c r="I880" s="142"/>
      <c r="J880" s="142"/>
      <c r="K880" s="142"/>
      <c r="M880" s="142"/>
      <c r="N880" s="142"/>
      <c r="O880" s="30"/>
      <c r="P880" s="30"/>
      <c r="Q880" s="30"/>
      <c r="R880" s="30"/>
      <c r="S880" s="30"/>
      <c r="T880" s="30"/>
      <c r="U880" s="5"/>
      <c r="V880" s="52"/>
      <c r="W880" s="70"/>
      <c r="X880" s="70"/>
      <c r="Y880" s="52"/>
      <c r="Z880" s="39"/>
      <c r="AA880" s="39"/>
      <c r="AB880" s="55"/>
      <c r="AC880" s="17"/>
      <c r="AD880" s="15"/>
      <c r="AE880" s="65"/>
      <c r="AF880" s="125"/>
      <c r="AG880" s="17"/>
      <c r="AH880" s="52"/>
      <c r="AJ880" s="17"/>
      <c r="AK880" s="17"/>
      <c r="AL880" s="17"/>
      <c r="AM880" s="17"/>
      <c r="AO880" s="31"/>
    </row>
    <row r="881" spans="3:41" s="3" customFormat="1" ht="9.9499999999999993" customHeight="1" x14ac:dyDescent="0.2">
      <c r="C881" s="35"/>
      <c r="D881" s="40"/>
      <c r="E881" s="142"/>
      <c r="F881" s="142"/>
      <c r="G881" s="142"/>
      <c r="H881" s="142"/>
      <c r="I881" s="142"/>
      <c r="J881" s="142"/>
      <c r="K881" s="142"/>
      <c r="M881" s="142"/>
      <c r="N881" s="142"/>
      <c r="O881" s="30"/>
      <c r="P881" s="30"/>
      <c r="Q881" s="30"/>
      <c r="R881" s="30"/>
      <c r="S881" s="30"/>
      <c r="T881" s="30"/>
      <c r="U881" s="5"/>
      <c r="V881" s="52"/>
      <c r="W881" s="70"/>
      <c r="X881" s="70"/>
      <c r="Y881" s="52"/>
      <c r="Z881" s="39"/>
      <c r="AA881" s="39"/>
      <c r="AB881" s="55"/>
      <c r="AC881" s="17"/>
      <c r="AD881" s="15"/>
      <c r="AE881" s="65"/>
      <c r="AF881" s="125"/>
      <c r="AG881" s="17"/>
      <c r="AH881" s="52"/>
      <c r="AJ881" s="17"/>
      <c r="AK881" s="17"/>
      <c r="AL881" s="17"/>
      <c r="AM881" s="17"/>
      <c r="AO881" s="31"/>
    </row>
    <row r="882" spans="3:41" s="3" customFormat="1" ht="9.9499999999999993" customHeight="1" x14ac:dyDescent="0.2">
      <c r="C882" s="35"/>
      <c r="D882" s="40"/>
      <c r="E882" s="142"/>
      <c r="F882" s="142"/>
      <c r="G882" s="142"/>
      <c r="H882" s="142"/>
      <c r="I882" s="142"/>
      <c r="J882" s="142"/>
      <c r="K882" s="142"/>
      <c r="M882" s="142"/>
      <c r="N882" s="142"/>
      <c r="O882" s="30"/>
      <c r="P882" s="30"/>
      <c r="Q882" s="30"/>
      <c r="R882" s="30"/>
      <c r="S882" s="30"/>
      <c r="T882" s="30"/>
      <c r="U882" s="5"/>
      <c r="V882" s="52"/>
      <c r="W882" s="70"/>
      <c r="X882" s="70"/>
      <c r="Y882" s="52"/>
      <c r="Z882" s="39"/>
      <c r="AA882" s="39"/>
      <c r="AB882" s="55"/>
      <c r="AC882" s="17"/>
      <c r="AD882" s="15"/>
      <c r="AE882" s="65"/>
      <c r="AF882" s="125"/>
      <c r="AG882" s="17"/>
      <c r="AH882" s="52"/>
      <c r="AJ882" s="17"/>
      <c r="AK882" s="17"/>
      <c r="AL882" s="17"/>
      <c r="AM882" s="17"/>
      <c r="AO882" s="31"/>
    </row>
    <row r="883" spans="3:41" s="3" customFormat="1" ht="9.9499999999999993" customHeight="1" x14ac:dyDescent="0.2">
      <c r="C883" s="35"/>
      <c r="D883" s="40"/>
      <c r="E883" s="142"/>
      <c r="F883" s="142"/>
      <c r="G883" s="142"/>
      <c r="H883" s="142"/>
      <c r="I883" s="142"/>
      <c r="J883" s="142"/>
      <c r="K883" s="142"/>
      <c r="M883" s="142"/>
      <c r="N883" s="142"/>
      <c r="O883" s="30"/>
      <c r="P883" s="30"/>
      <c r="Q883" s="30"/>
      <c r="R883" s="30"/>
      <c r="S883" s="30"/>
      <c r="T883" s="30"/>
      <c r="U883" s="5"/>
      <c r="V883" s="52"/>
      <c r="W883" s="70"/>
      <c r="X883" s="70"/>
      <c r="Y883" s="52"/>
      <c r="Z883" s="39"/>
      <c r="AA883" s="39"/>
      <c r="AB883" s="55"/>
      <c r="AC883" s="17"/>
      <c r="AD883" s="15"/>
      <c r="AE883" s="65"/>
      <c r="AF883" s="125"/>
      <c r="AG883" s="17"/>
      <c r="AH883" s="52"/>
      <c r="AJ883" s="17"/>
      <c r="AK883" s="17"/>
      <c r="AL883" s="17"/>
      <c r="AM883" s="17"/>
      <c r="AO883" s="31"/>
    </row>
    <row r="884" spans="3:41" s="3" customFormat="1" ht="9.9499999999999993" customHeight="1" x14ac:dyDescent="0.2">
      <c r="C884" s="35"/>
      <c r="D884" s="40"/>
      <c r="E884" s="142"/>
      <c r="F884" s="142"/>
      <c r="G884" s="142"/>
      <c r="H884" s="142"/>
      <c r="I884" s="142"/>
      <c r="J884" s="142"/>
      <c r="K884" s="142"/>
      <c r="M884" s="142"/>
      <c r="N884" s="142"/>
      <c r="O884" s="30"/>
      <c r="P884" s="30"/>
      <c r="Q884" s="30"/>
      <c r="R884" s="30"/>
      <c r="S884" s="30"/>
      <c r="T884" s="30"/>
      <c r="U884" s="5"/>
      <c r="V884" s="52"/>
      <c r="W884" s="70"/>
      <c r="X884" s="70"/>
      <c r="Y884" s="52"/>
      <c r="Z884" s="39"/>
      <c r="AA884" s="39"/>
      <c r="AB884" s="55"/>
      <c r="AC884" s="17"/>
      <c r="AD884" s="15"/>
      <c r="AE884" s="65"/>
      <c r="AF884" s="125"/>
      <c r="AG884" s="17"/>
      <c r="AH884" s="52"/>
      <c r="AJ884" s="17"/>
      <c r="AK884" s="17"/>
      <c r="AL884" s="17"/>
      <c r="AM884" s="17"/>
      <c r="AO884" s="31"/>
    </row>
    <row r="885" spans="3:41" s="3" customFormat="1" ht="9.9499999999999993" customHeight="1" x14ac:dyDescent="0.2">
      <c r="C885" s="35"/>
      <c r="D885" s="40"/>
      <c r="E885" s="142"/>
      <c r="F885" s="142"/>
      <c r="G885" s="142"/>
      <c r="H885" s="142"/>
      <c r="I885" s="142"/>
      <c r="J885" s="142"/>
      <c r="K885" s="142"/>
      <c r="M885" s="142"/>
      <c r="N885" s="142"/>
      <c r="O885" s="30"/>
      <c r="P885" s="30"/>
      <c r="Q885" s="30"/>
      <c r="R885" s="30"/>
      <c r="S885" s="30"/>
      <c r="T885" s="30"/>
      <c r="U885" s="5"/>
      <c r="V885" s="52"/>
      <c r="W885" s="70"/>
      <c r="X885" s="70"/>
      <c r="Y885" s="52"/>
      <c r="Z885" s="39"/>
      <c r="AA885" s="39"/>
      <c r="AB885" s="55"/>
      <c r="AC885" s="17"/>
      <c r="AD885" s="15"/>
      <c r="AE885" s="65"/>
      <c r="AF885" s="125"/>
      <c r="AG885" s="17"/>
      <c r="AH885" s="52"/>
      <c r="AJ885" s="17"/>
      <c r="AK885" s="17"/>
      <c r="AL885" s="17"/>
      <c r="AM885" s="17"/>
      <c r="AO885" s="31"/>
    </row>
    <row r="886" spans="3:41" s="3" customFormat="1" ht="9.9499999999999993" customHeight="1" x14ac:dyDescent="0.2">
      <c r="C886" s="35"/>
      <c r="D886" s="40"/>
      <c r="E886" s="142"/>
      <c r="F886" s="142"/>
      <c r="G886" s="142"/>
      <c r="H886" s="142"/>
      <c r="I886" s="142"/>
      <c r="J886" s="142"/>
      <c r="K886" s="142"/>
      <c r="M886" s="142"/>
      <c r="N886" s="142"/>
      <c r="O886" s="30"/>
      <c r="P886" s="30"/>
      <c r="Q886" s="30"/>
      <c r="R886" s="30"/>
      <c r="S886" s="30"/>
      <c r="T886" s="30"/>
      <c r="U886" s="5"/>
      <c r="V886" s="52"/>
      <c r="W886" s="70"/>
      <c r="X886" s="70"/>
      <c r="Y886" s="52"/>
      <c r="Z886" s="39"/>
      <c r="AA886" s="39"/>
      <c r="AB886" s="55"/>
      <c r="AC886" s="17"/>
      <c r="AD886" s="15"/>
      <c r="AE886" s="65"/>
      <c r="AF886" s="125"/>
      <c r="AG886" s="17"/>
      <c r="AH886" s="52"/>
      <c r="AJ886" s="17"/>
      <c r="AK886" s="17"/>
      <c r="AL886" s="17"/>
      <c r="AM886" s="17"/>
      <c r="AO886" s="31"/>
    </row>
    <row r="887" spans="3:41" s="3" customFormat="1" ht="9.9499999999999993" customHeight="1" x14ac:dyDescent="0.2">
      <c r="C887" s="35"/>
      <c r="D887" s="40"/>
      <c r="E887" s="142"/>
      <c r="F887" s="142"/>
      <c r="G887" s="142"/>
      <c r="H887" s="142"/>
      <c r="I887" s="142"/>
      <c r="J887" s="142"/>
      <c r="K887" s="142"/>
      <c r="M887" s="142"/>
      <c r="N887" s="142"/>
      <c r="O887" s="30"/>
      <c r="P887" s="30"/>
      <c r="Q887" s="30"/>
      <c r="R887" s="30"/>
      <c r="S887" s="30"/>
      <c r="T887" s="30"/>
      <c r="U887" s="5"/>
      <c r="V887" s="52"/>
      <c r="W887" s="70"/>
      <c r="X887" s="70"/>
      <c r="Y887" s="52"/>
      <c r="Z887" s="39"/>
      <c r="AA887" s="39"/>
      <c r="AB887" s="55"/>
      <c r="AC887" s="17"/>
      <c r="AD887" s="15"/>
      <c r="AE887" s="65"/>
      <c r="AF887" s="125"/>
      <c r="AG887" s="17"/>
      <c r="AH887" s="52"/>
      <c r="AJ887" s="17"/>
      <c r="AK887" s="17"/>
      <c r="AL887" s="17"/>
      <c r="AM887" s="17"/>
      <c r="AO887" s="31"/>
    </row>
    <row r="888" spans="3:41" s="3" customFormat="1" ht="9.9499999999999993" customHeight="1" x14ac:dyDescent="0.2">
      <c r="C888" s="35"/>
      <c r="D888" s="40"/>
      <c r="E888" s="142"/>
      <c r="F888" s="142"/>
      <c r="G888" s="142"/>
      <c r="H888" s="142"/>
      <c r="I888" s="142"/>
      <c r="J888" s="142"/>
      <c r="K888" s="142"/>
      <c r="M888" s="142"/>
      <c r="N888" s="142"/>
      <c r="O888" s="30"/>
      <c r="P888" s="30"/>
      <c r="Q888" s="30"/>
      <c r="R888" s="30"/>
      <c r="S888" s="30"/>
      <c r="T888" s="30"/>
      <c r="U888" s="5"/>
      <c r="V888" s="52"/>
      <c r="W888" s="70"/>
      <c r="X888" s="70"/>
      <c r="Y888" s="52"/>
      <c r="Z888" s="39"/>
      <c r="AA888" s="39"/>
      <c r="AB888" s="55"/>
      <c r="AC888" s="17"/>
      <c r="AD888" s="15"/>
      <c r="AE888" s="65"/>
      <c r="AF888" s="125"/>
      <c r="AG888" s="17"/>
      <c r="AH888" s="52"/>
      <c r="AJ888" s="17"/>
      <c r="AK888" s="17"/>
      <c r="AL888" s="17"/>
      <c r="AM888" s="17"/>
      <c r="AO888" s="31"/>
    </row>
    <row r="889" spans="3:41" s="3" customFormat="1" ht="9.9499999999999993" customHeight="1" x14ac:dyDescent="0.2">
      <c r="C889" s="35"/>
      <c r="D889" s="40"/>
      <c r="E889" s="142"/>
      <c r="F889" s="142"/>
      <c r="G889" s="142"/>
      <c r="H889" s="142"/>
      <c r="I889" s="142"/>
      <c r="J889" s="142"/>
      <c r="K889" s="142"/>
      <c r="M889" s="142"/>
      <c r="N889" s="142"/>
      <c r="O889" s="30"/>
      <c r="P889" s="30"/>
      <c r="Q889" s="30"/>
      <c r="R889" s="30"/>
      <c r="S889" s="30"/>
      <c r="T889" s="30"/>
      <c r="U889" s="5"/>
      <c r="V889" s="52"/>
      <c r="W889" s="70"/>
      <c r="X889" s="70"/>
      <c r="Y889" s="52"/>
      <c r="Z889" s="39"/>
      <c r="AA889" s="39"/>
      <c r="AB889" s="55"/>
      <c r="AC889" s="17"/>
      <c r="AD889" s="15"/>
      <c r="AE889" s="65"/>
      <c r="AF889" s="125"/>
      <c r="AG889" s="17"/>
      <c r="AH889" s="52"/>
      <c r="AJ889" s="17"/>
      <c r="AK889" s="17"/>
      <c r="AL889" s="17"/>
      <c r="AM889" s="17"/>
      <c r="AO889" s="31"/>
    </row>
    <row r="890" spans="3:41" s="3" customFormat="1" ht="9.9499999999999993" customHeight="1" x14ac:dyDescent="0.2">
      <c r="C890" s="35"/>
      <c r="D890" s="40"/>
      <c r="E890" s="142"/>
      <c r="F890" s="142"/>
      <c r="G890" s="142"/>
      <c r="H890" s="142"/>
      <c r="I890" s="142"/>
      <c r="J890" s="142"/>
      <c r="K890" s="142"/>
      <c r="M890" s="142"/>
      <c r="N890" s="142"/>
      <c r="O890" s="30"/>
      <c r="P890" s="30"/>
      <c r="Q890" s="30"/>
      <c r="R890" s="30"/>
      <c r="S890" s="30"/>
      <c r="T890" s="30"/>
      <c r="U890" s="5"/>
      <c r="V890" s="52"/>
      <c r="W890" s="70"/>
      <c r="X890" s="70"/>
      <c r="Y890" s="52"/>
      <c r="Z890" s="39"/>
      <c r="AA890" s="39"/>
      <c r="AB890" s="55"/>
      <c r="AC890" s="17"/>
      <c r="AD890" s="15"/>
      <c r="AE890" s="65"/>
      <c r="AF890" s="125"/>
      <c r="AG890" s="17"/>
      <c r="AH890" s="52"/>
      <c r="AJ890" s="17"/>
      <c r="AK890" s="17"/>
      <c r="AL890" s="17"/>
      <c r="AM890" s="17"/>
      <c r="AO890" s="31"/>
    </row>
    <row r="891" spans="3:41" s="3" customFormat="1" ht="9.9499999999999993" customHeight="1" x14ac:dyDescent="0.2">
      <c r="C891" s="35"/>
      <c r="D891" s="40"/>
      <c r="E891" s="142"/>
      <c r="F891" s="142"/>
      <c r="G891" s="142"/>
      <c r="H891" s="142"/>
      <c r="I891" s="142"/>
      <c r="J891" s="142"/>
      <c r="K891" s="142"/>
      <c r="M891" s="142"/>
      <c r="N891" s="142"/>
      <c r="O891" s="30"/>
      <c r="P891" s="30"/>
      <c r="Q891" s="30"/>
      <c r="R891" s="30"/>
      <c r="S891" s="30"/>
      <c r="T891" s="30"/>
      <c r="U891" s="5"/>
      <c r="V891" s="52"/>
      <c r="W891" s="70"/>
      <c r="X891" s="70"/>
      <c r="Y891" s="52"/>
      <c r="Z891" s="39"/>
      <c r="AA891" s="39"/>
      <c r="AB891" s="55"/>
      <c r="AC891" s="17"/>
      <c r="AD891" s="15"/>
      <c r="AE891" s="65"/>
      <c r="AF891" s="125"/>
      <c r="AG891" s="17"/>
      <c r="AH891" s="52"/>
      <c r="AJ891" s="17"/>
      <c r="AK891" s="17"/>
      <c r="AL891" s="17"/>
      <c r="AM891" s="17"/>
      <c r="AO891" s="31"/>
    </row>
    <row r="892" spans="3:41" s="3" customFormat="1" ht="9.9499999999999993" customHeight="1" x14ac:dyDescent="0.2">
      <c r="C892" s="35"/>
      <c r="D892" s="40"/>
      <c r="E892" s="142"/>
      <c r="F892" s="142"/>
      <c r="G892" s="142"/>
      <c r="H892" s="142"/>
      <c r="I892" s="142"/>
      <c r="J892" s="142"/>
      <c r="K892" s="142"/>
      <c r="M892" s="142"/>
      <c r="N892" s="142"/>
      <c r="O892" s="30"/>
      <c r="P892" s="30"/>
      <c r="Q892" s="30"/>
      <c r="R892" s="30"/>
      <c r="S892" s="30"/>
      <c r="T892" s="30"/>
      <c r="U892" s="5"/>
      <c r="V892" s="52"/>
      <c r="W892" s="70"/>
      <c r="X892" s="70"/>
      <c r="Y892" s="52"/>
      <c r="Z892" s="39"/>
      <c r="AA892" s="39"/>
      <c r="AB892" s="55"/>
      <c r="AC892" s="17"/>
      <c r="AD892" s="15"/>
      <c r="AE892" s="65"/>
      <c r="AF892" s="125"/>
      <c r="AG892" s="17"/>
      <c r="AH892" s="52"/>
      <c r="AJ892" s="17"/>
      <c r="AK892" s="17"/>
      <c r="AL892" s="17"/>
      <c r="AM892" s="17"/>
      <c r="AO892" s="31"/>
    </row>
    <row r="893" spans="3:41" s="3" customFormat="1" ht="9.9499999999999993" customHeight="1" x14ac:dyDescent="0.2">
      <c r="C893" s="35"/>
      <c r="D893" s="40"/>
      <c r="E893" s="142"/>
      <c r="F893" s="142"/>
      <c r="G893" s="142"/>
      <c r="H893" s="142"/>
      <c r="I893" s="142"/>
      <c r="J893" s="142"/>
      <c r="K893" s="142"/>
      <c r="M893" s="142"/>
      <c r="N893" s="142"/>
      <c r="O893" s="30"/>
      <c r="P893" s="30"/>
      <c r="Q893" s="30"/>
      <c r="R893" s="30"/>
      <c r="S893" s="30"/>
      <c r="T893" s="30"/>
      <c r="U893" s="5"/>
      <c r="V893" s="52"/>
      <c r="W893" s="70"/>
      <c r="X893" s="70"/>
      <c r="Y893" s="52"/>
      <c r="Z893" s="39"/>
      <c r="AA893" s="39"/>
      <c r="AB893" s="55"/>
      <c r="AC893" s="17"/>
      <c r="AD893" s="15"/>
      <c r="AE893" s="65"/>
      <c r="AF893" s="125"/>
      <c r="AG893" s="17"/>
      <c r="AH893" s="52"/>
      <c r="AJ893" s="17"/>
      <c r="AK893" s="17"/>
      <c r="AL893" s="17"/>
      <c r="AM893" s="17"/>
      <c r="AO893" s="31"/>
    </row>
    <row r="894" spans="3:41" s="3" customFormat="1" ht="9.9499999999999993" customHeight="1" x14ac:dyDescent="0.2">
      <c r="C894" s="35"/>
      <c r="D894" s="40"/>
      <c r="E894" s="142"/>
      <c r="F894" s="142"/>
      <c r="G894" s="142"/>
      <c r="H894" s="142"/>
      <c r="I894" s="142"/>
      <c r="J894" s="142"/>
      <c r="K894" s="142"/>
      <c r="M894" s="142"/>
      <c r="N894" s="142"/>
      <c r="O894" s="30"/>
      <c r="P894" s="30"/>
      <c r="Q894" s="30"/>
      <c r="R894" s="30"/>
      <c r="S894" s="30"/>
      <c r="T894" s="30"/>
      <c r="U894" s="5"/>
      <c r="V894" s="52"/>
      <c r="W894" s="70"/>
      <c r="X894" s="70"/>
      <c r="Y894" s="52"/>
      <c r="Z894" s="39"/>
      <c r="AA894" s="39"/>
      <c r="AB894" s="55"/>
      <c r="AC894" s="17"/>
      <c r="AD894" s="15"/>
      <c r="AE894" s="65"/>
      <c r="AF894" s="125"/>
      <c r="AG894" s="17"/>
      <c r="AH894" s="52"/>
      <c r="AJ894" s="17"/>
      <c r="AK894" s="17"/>
      <c r="AL894" s="17"/>
      <c r="AM894" s="17"/>
      <c r="AO894" s="31"/>
    </row>
    <row r="895" spans="3:41" s="3" customFormat="1" ht="9.9499999999999993" customHeight="1" x14ac:dyDescent="0.2">
      <c r="C895" s="35"/>
      <c r="D895" s="40"/>
      <c r="E895" s="142"/>
      <c r="F895" s="142"/>
      <c r="G895" s="142"/>
      <c r="H895" s="142"/>
      <c r="I895" s="142"/>
      <c r="J895" s="142"/>
      <c r="K895" s="142"/>
      <c r="M895" s="142"/>
      <c r="N895" s="142"/>
      <c r="O895" s="30"/>
      <c r="P895" s="30"/>
      <c r="Q895" s="30"/>
      <c r="R895" s="30"/>
      <c r="S895" s="30"/>
      <c r="T895" s="30"/>
      <c r="U895" s="5"/>
      <c r="V895" s="52"/>
      <c r="W895" s="70"/>
      <c r="X895" s="70"/>
      <c r="Y895" s="52"/>
      <c r="Z895" s="39"/>
      <c r="AA895" s="39"/>
      <c r="AB895" s="55"/>
      <c r="AC895" s="17"/>
      <c r="AD895" s="15"/>
      <c r="AE895" s="65"/>
      <c r="AF895" s="125"/>
      <c r="AG895" s="17"/>
      <c r="AH895" s="52"/>
      <c r="AJ895" s="17"/>
      <c r="AK895" s="17"/>
      <c r="AL895" s="17"/>
      <c r="AM895" s="17"/>
      <c r="AO895" s="31"/>
    </row>
    <row r="896" spans="3:41" s="3" customFormat="1" ht="9.9499999999999993" customHeight="1" x14ac:dyDescent="0.2">
      <c r="C896" s="35"/>
      <c r="D896" s="40"/>
      <c r="E896" s="142"/>
      <c r="F896" s="142"/>
      <c r="G896" s="142"/>
      <c r="H896" s="142"/>
      <c r="I896" s="142"/>
      <c r="J896" s="142"/>
      <c r="K896" s="142"/>
      <c r="M896" s="142"/>
      <c r="N896" s="142"/>
      <c r="O896" s="30"/>
      <c r="P896" s="30"/>
      <c r="Q896" s="30"/>
      <c r="R896" s="30"/>
      <c r="S896" s="30"/>
      <c r="T896" s="30"/>
      <c r="U896" s="5"/>
      <c r="V896" s="52"/>
      <c r="W896" s="70"/>
      <c r="X896" s="70"/>
      <c r="Y896" s="52"/>
      <c r="Z896" s="39"/>
      <c r="AA896" s="39"/>
      <c r="AB896" s="55"/>
      <c r="AC896" s="17"/>
      <c r="AD896" s="15"/>
      <c r="AE896" s="65"/>
      <c r="AF896" s="125"/>
      <c r="AG896" s="17"/>
      <c r="AH896" s="52"/>
      <c r="AJ896" s="17"/>
      <c r="AK896" s="17"/>
      <c r="AL896" s="17"/>
      <c r="AM896" s="17"/>
      <c r="AO896" s="31"/>
    </row>
    <row r="897" spans="3:41" s="3" customFormat="1" ht="9.9499999999999993" customHeight="1" x14ac:dyDescent="0.2">
      <c r="C897" s="35"/>
      <c r="D897" s="40"/>
      <c r="E897" s="142"/>
      <c r="F897" s="142"/>
      <c r="G897" s="142"/>
      <c r="H897" s="142"/>
      <c r="I897" s="142"/>
      <c r="J897" s="142"/>
      <c r="K897" s="142"/>
      <c r="M897" s="142"/>
      <c r="N897" s="142"/>
      <c r="O897" s="30"/>
      <c r="P897" s="30"/>
      <c r="Q897" s="30"/>
      <c r="R897" s="30"/>
      <c r="S897" s="30"/>
      <c r="T897" s="30"/>
      <c r="U897" s="5"/>
      <c r="V897" s="52"/>
      <c r="W897" s="70"/>
      <c r="X897" s="70"/>
      <c r="Y897" s="52"/>
      <c r="Z897" s="39"/>
      <c r="AA897" s="39"/>
      <c r="AB897" s="55"/>
      <c r="AC897" s="17"/>
      <c r="AD897" s="15"/>
      <c r="AE897" s="65"/>
      <c r="AF897" s="125"/>
      <c r="AG897" s="17"/>
      <c r="AH897" s="52"/>
      <c r="AJ897" s="17"/>
      <c r="AK897" s="17"/>
      <c r="AL897" s="17"/>
      <c r="AM897" s="17"/>
      <c r="AO897" s="31"/>
    </row>
    <row r="898" spans="3:41" s="3" customFormat="1" ht="9.9499999999999993" customHeight="1" x14ac:dyDescent="0.2">
      <c r="C898" s="35"/>
      <c r="D898" s="40"/>
      <c r="E898" s="142"/>
      <c r="F898" s="142"/>
      <c r="G898" s="142"/>
      <c r="H898" s="142"/>
      <c r="I898" s="142"/>
      <c r="J898" s="142"/>
      <c r="K898" s="142"/>
      <c r="M898" s="142"/>
      <c r="N898" s="142"/>
      <c r="O898" s="30"/>
      <c r="P898" s="30"/>
      <c r="Q898" s="30"/>
      <c r="R898" s="30"/>
      <c r="S898" s="30"/>
      <c r="T898" s="30"/>
      <c r="U898" s="5"/>
      <c r="V898" s="52"/>
      <c r="W898" s="70"/>
      <c r="X898" s="70"/>
      <c r="Y898" s="52"/>
      <c r="Z898" s="39"/>
      <c r="AA898" s="39"/>
      <c r="AB898" s="55"/>
      <c r="AC898" s="17"/>
      <c r="AD898" s="15"/>
      <c r="AE898" s="65"/>
      <c r="AF898" s="125"/>
      <c r="AG898" s="17"/>
      <c r="AH898" s="52"/>
      <c r="AJ898" s="17"/>
      <c r="AK898" s="17"/>
      <c r="AL898" s="17"/>
      <c r="AM898" s="17"/>
      <c r="AO898" s="31"/>
    </row>
    <row r="899" spans="3:41" s="3" customFormat="1" ht="9.9499999999999993" customHeight="1" x14ac:dyDescent="0.2">
      <c r="C899" s="35"/>
      <c r="D899" s="40"/>
      <c r="E899" s="142"/>
      <c r="F899" s="142"/>
      <c r="G899" s="142"/>
      <c r="H899" s="142"/>
      <c r="I899" s="142"/>
      <c r="J899" s="142"/>
      <c r="K899" s="142"/>
      <c r="M899" s="142"/>
      <c r="N899" s="142"/>
      <c r="O899" s="30"/>
      <c r="P899" s="30"/>
      <c r="Q899" s="30"/>
      <c r="R899" s="30"/>
      <c r="S899" s="30"/>
      <c r="T899" s="30"/>
      <c r="U899" s="5"/>
      <c r="V899" s="52"/>
      <c r="W899" s="70"/>
      <c r="X899" s="70"/>
      <c r="Y899" s="52"/>
      <c r="Z899" s="39"/>
      <c r="AA899" s="39"/>
      <c r="AB899" s="55"/>
      <c r="AC899" s="17"/>
      <c r="AD899" s="15"/>
      <c r="AE899" s="65"/>
      <c r="AF899" s="125"/>
      <c r="AG899" s="17"/>
      <c r="AH899" s="52"/>
      <c r="AJ899" s="17"/>
      <c r="AK899" s="17"/>
      <c r="AL899" s="17"/>
      <c r="AM899" s="17"/>
      <c r="AO899" s="31"/>
    </row>
    <row r="900" spans="3:41" s="3" customFormat="1" ht="9.9499999999999993" customHeight="1" x14ac:dyDescent="0.2">
      <c r="C900" s="35"/>
      <c r="D900" s="40"/>
      <c r="E900" s="142"/>
      <c r="F900" s="142"/>
      <c r="G900" s="142"/>
      <c r="H900" s="142"/>
      <c r="I900" s="142"/>
      <c r="J900" s="142"/>
      <c r="K900" s="142"/>
      <c r="M900" s="142"/>
      <c r="N900" s="142"/>
      <c r="O900" s="30"/>
      <c r="P900" s="30"/>
      <c r="Q900" s="30"/>
      <c r="R900" s="30"/>
      <c r="S900" s="30"/>
      <c r="T900" s="30"/>
      <c r="U900" s="5"/>
      <c r="V900" s="52"/>
      <c r="W900" s="70"/>
      <c r="X900" s="70"/>
      <c r="Y900" s="52"/>
      <c r="Z900" s="39"/>
      <c r="AA900" s="39"/>
      <c r="AB900" s="55"/>
      <c r="AC900" s="17"/>
      <c r="AD900" s="15"/>
      <c r="AE900" s="65"/>
      <c r="AF900" s="125"/>
      <c r="AG900" s="17"/>
      <c r="AH900" s="52"/>
      <c r="AJ900" s="17"/>
      <c r="AK900" s="17"/>
      <c r="AL900" s="17"/>
      <c r="AM900" s="17"/>
      <c r="AO900" s="31"/>
    </row>
    <row r="901" spans="3:41" s="3" customFormat="1" ht="9.9499999999999993" customHeight="1" x14ac:dyDescent="0.2">
      <c r="C901" s="35"/>
      <c r="D901" s="40"/>
      <c r="E901" s="142"/>
      <c r="F901" s="142"/>
      <c r="G901" s="142"/>
      <c r="H901" s="142"/>
      <c r="I901" s="142"/>
      <c r="J901" s="142"/>
      <c r="K901" s="142"/>
      <c r="M901" s="142"/>
      <c r="N901" s="142"/>
      <c r="O901" s="30"/>
      <c r="P901" s="30"/>
      <c r="Q901" s="30"/>
      <c r="R901" s="30"/>
      <c r="S901" s="30"/>
      <c r="T901" s="30"/>
      <c r="U901" s="5"/>
      <c r="V901" s="52"/>
      <c r="W901" s="70"/>
      <c r="X901" s="70"/>
      <c r="Y901" s="52"/>
      <c r="Z901" s="39"/>
      <c r="AA901" s="39"/>
      <c r="AB901" s="55"/>
      <c r="AC901" s="17"/>
      <c r="AD901" s="15"/>
      <c r="AE901" s="65"/>
      <c r="AF901" s="125"/>
      <c r="AG901" s="17"/>
      <c r="AH901" s="52"/>
      <c r="AJ901" s="17"/>
      <c r="AK901" s="17"/>
      <c r="AL901" s="17"/>
      <c r="AM901" s="17"/>
      <c r="AO901" s="31"/>
    </row>
    <row r="902" spans="3:41" s="3" customFormat="1" ht="9.9499999999999993" customHeight="1" x14ac:dyDescent="0.2">
      <c r="C902" s="35"/>
      <c r="D902" s="40"/>
      <c r="E902" s="142"/>
      <c r="F902" s="142"/>
      <c r="G902" s="142"/>
      <c r="H902" s="142"/>
      <c r="I902" s="142"/>
      <c r="J902" s="142"/>
      <c r="K902" s="142"/>
      <c r="M902" s="142"/>
      <c r="N902" s="142"/>
      <c r="O902" s="30"/>
      <c r="P902" s="30"/>
      <c r="Q902" s="30"/>
      <c r="R902" s="30"/>
      <c r="S902" s="30"/>
      <c r="T902" s="30"/>
      <c r="U902" s="5"/>
      <c r="V902" s="52"/>
      <c r="W902" s="70"/>
      <c r="X902" s="70"/>
      <c r="Y902" s="52"/>
      <c r="Z902" s="39"/>
      <c r="AA902" s="39"/>
      <c r="AB902" s="55"/>
      <c r="AC902" s="17"/>
      <c r="AD902" s="15"/>
      <c r="AE902" s="65"/>
      <c r="AF902" s="125"/>
      <c r="AG902" s="17"/>
      <c r="AH902" s="52"/>
      <c r="AJ902" s="17"/>
      <c r="AK902" s="17"/>
      <c r="AL902" s="17"/>
      <c r="AM902" s="17"/>
      <c r="AO902" s="31"/>
    </row>
    <row r="903" spans="3:41" s="3" customFormat="1" ht="9.9499999999999993" customHeight="1" x14ac:dyDescent="0.2">
      <c r="C903" s="35"/>
      <c r="D903" s="40"/>
      <c r="E903" s="142"/>
      <c r="F903" s="142"/>
      <c r="G903" s="142"/>
      <c r="H903" s="142"/>
      <c r="I903" s="142"/>
      <c r="J903" s="142"/>
      <c r="K903" s="142"/>
      <c r="M903" s="142"/>
      <c r="N903" s="142"/>
      <c r="O903" s="30"/>
      <c r="P903" s="30"/>
      <c r="Q903" s="30"/>
      <c r="R903" s="30"/>
      <c r="S903" s="30"/>
      <c r="T903" s="30"/>
      <c r="U903" s="5"/>
      <c r="V903" s="52"/>
      <c r="W903" s="70"/>
      <c r="X903" s="70"/>
      <c r="Y903" s="52"/>
      <c r="Z903" s="39"/>
      <c r="AA903" s="39"/>
      <c r="AB903" s="55"/>
      <c r="AC903" s="17"/>
      <c r="AD903" s="15"/>
      <c r="AE903" s="65"/>
      <c r="AF903" s="125"/>
      <c r="AG903" s="17"/>
      <c r="AH903" s="52"/>
      <c r="AJ903" s="17"/>
      <c r="AK903" s="17"/>
      <c r="AL903" s="17"/>
      <c r="AM903" s="17"/>
      <c r="AO903" s="31"/>
    </row>
    <row r="904" spans="3:41" s="3" customFormat="1" ht="9.9499999999999993" customHeight="1" x14ac:dyDescent="0.2">
      <c r="C904" s="35"/>
      <c r="D904" s="40"/>
      <c r="E904" s="142"/>
      <c r="F904" s="142"/>
      <c r="G904" s="142"/>
      <c r="H904" s="142"/>
      <c r="I904" s="142"/>
      <c r="J904" s="142"/>
      <c r="K904" s="142"/>
      <c r="M904" s="142"/>
      <c r="N904" s="142"/>
      <c r="O904" s="30"/>
      <c r="P904" s="30"/>
      <c r="Q904" s="30"/>
      <c r="R904" s="30"/>
      <c r="S904" s="30"/>
      <c r="T904" s="30"/>
      <c r="U904" s="5"/>
      <c r="V904" s="52"/>
      <c r="W904" s="70"/>
      <c r="X904" s="70"/>
      <c r="Y904" s="52"/>
      <c r="Z904" s="39"/>
      <c r="AA904" s="39"/>
      <c r="AB904" s="55"/>
      <c r="AC904" s="17"/>
      <c r="AD904" s="15"/>
      <c r="AE904" s="65"/>
      <c r="AF904" s="125"/>
      <c r="AG904" s="17"/>
      <c r="AH904" s="52"/>
      <c r="AJ904" s="17"/>
      <c r="AK904" s="17"/>
      <c r="AL904" s="17"/>
      <c r="AM904" s="17"/>
      <c r="AO904" s="31"/>
    </row>
    <row r="905" spans="3:41" s="3" customFormat="1" ht="9.9499999999999993" customHeight="1" x14ac:dyDescent="0.2">
      <c r="C905" s="35"/>
      <c r="D905" s="40"/>
      <c r="E905" s="142"/>
      <c r="F905" s="142"/>
      <c r="G905" s="142"/>
      <c r="H905" s="142"/>
      <c r="I905" s="142"/>
      <c r="J905" s="142"/>
      <c r="K905" s="142"/>
      <c r="M905" s="142"/>
      <c r="N905" s="142"/>
      <c r="O905" s="30"/>
      <c r="P905" s="30"/>
      <c r="Q905" s="30"/>
      <c r="R905" s="30"/>
      <c r="S905" s="30"/>
      <c r="T905" s="30"/>
      <c r="U905" s="5"/>
      <c r="V905" s="52"/>
      <c r="W905" s="70"/>
      <c r="X905" s="70"/>
      <c r="Y905" s="52"/>
      <c r="Z905" s="39"/>
      <c r="AA905" s="39"/>
      <c r="AB905" s="55"/>
      <c r="AC905" s="17"/>
      <c r="AD905" s="15"/>
      <c r="AE905" s="65"/>
      <c r="AF905" s="125"/>
      <c r="AG905" s="17"/>
      <c r="AH905" s="52"/>
      <c r="AJ905" s="17"/>
      <c r="AK905" s="17"/>
      <c r="AL905" s="17"/>
      <c r="AM905" s="17"/>
      <c r="AO905" s="31"/>
    </row>
    <row r="906" spans="3:41" s="3" customFormat="1" ht="9.9499999999999993" customHeight="1" x14ac:dyDescent="0.2">
      <c r="C906" s="35"/>
      <c r="D906" s="40"/>
      <c r="E906" s="142"/>
      <c r="F906" s="142"/>
      <c r="G906" s="142"/>
      <c r="H906" s="142"/>
      <c r="I906" s="142"/>
      <c r="J906" s="142"/>
      <c r="K906" s="142"/>
      <c r="M906" s="142"/>
      <c r="N906" s="142"/>
      <c r="O906" s="30"/>
      <c r="P906" s="30"/>
      <c r="Q906" s="30"/>
      <c r="R906" s="30"/>
      <c r="S906" s="30"/>
      <c r="T906" s="30"/>
      <c r="U906" s="5"/>
      <c r="V906" s="52"/>
      <c r="W906" s="70"/>
      <c r="X906" s="70"/>
      <c r="Y906" s="52"/>
      <c r="Z906" s="39"/>
      <c r="AA906" s="39"/>
      <c r="AB906" s="55"/>
      <c r="AC906" s="17"/>
      <c r="AD906" s="15"/>
      <c r="AE906" s="65"/>
      <c r="AF906" s="125"/>
      <c r="AG906" s="17"/>
      <c r="AH906" s="52"/>
      <c r="AJ906" s="17"/>
      <c r="AK906" s="17"/>
      <c r="AL906" s="17"/>
      <c r="AM906" s="17"/>
      <c r="AO906" s="31"/>
    </row>
    <row r="907" spans="3:41" s="3" customFormat="1" ht="9.9499999999999993" customHeight="1" x14ac:dyDescent="0.2">
      <c r="C907" s="35"/>
      <c r="D907" s="40"/>
      <c r="E907" s="142"/>
      <c r="F907" s="142"/>
      <c r="G907" s="142"/>
      <c r="H907" s="142"/>
      <c r="I907" s="142"/>
      <c r="J907" s="142"/>
      <c r="K907" s="142"/>
      <c r="M907" s="142"/>
      <c r="N907" s="142"/>
      <c r="O907" s="30"/>
      <c r="P907" s="30"/>
      <c r="Q907" s="30"/>
      <c r="R907" s="30"/>
      <c r="S907" s="30"/>
      <c r="T907" s="30"/>
      <c r="U907" s="5"/>
      <c r="V907" s="52"/>
      <c r="W907" s="70"/>
      <c r="X907" s="70"/>
      <c r="Y907" s="52"/>
      <c r="Z907" s="39"/>
      <c r="AA907" s="39"/>
      <c r="AB907" s="55"/>
      <c r="AC907" s="17"/>
      <c r="AD907" s="15"/>
      <c r="AE907" s="65"/>
      <c r="AF907" s="125"/>
      <c r="AG907" s="17"/>
      <c r="AH907" s="52"/>
      <c r="AJ907" s="17"/>
      <c r="AK907" s="17"/>
      <c r="AL907" s="17"/>
      <c r="AM907" s="17"/>
      <c r="AO907" s="31"/>
    </row>
    <row r="908" spans="3:41" s="3" customFormat="1" ht="9.9499999999999993" customHeight="1" x14ac:dyDescent="0.2">
      <c r="C908" s="35"/>
      <c r="D908" s="40"/>
      <c r="E908" s="142"/>
      <c r="F908" s="142"/>
      <c r="G908" s="142"/>
      <c r="H908" s="142"/>
      <c r="I908" s="142"/>
      <c r="J908" s="142"/>
      <c r="K908" s="142"/>
      <c r="M908" s="142"/>
      <c r="N908" s="142"/>
      <c r="O908" s="30"/>
      <c r="P908" s="30"/>
      <c r="Q908" s="30"/>
      <c r="R908" s="30"/>
      <c r="S908" s="30"/>
      <c r="T908" s="30"/>
      <c r="U908" s="5"/>
      <c r="V908" s="52"/>
      <c r="W908" s="70"/>
      <c r="X908" s="70"/>
      <c r="Y908" s="52"/>
      <c r="Z908" s="39"/>
      <c r="AA908" s="39"/>
      <c r="AB908" s="55"/>
      <c r="AC908" s="17"/>
      <c r="AD908" s="15"/>
      <c r="AE908" s="65"/>
      <c r="AF908" s="125"/>
      <c r="AG908" s="17"/>
      <c r="AH908" s="52"/>
      <c r="AJ908" s="17"/>
      <c r="AK908" s="17"/>
      <c r="AL908" s="17"/>
      <c r="AM908" s="17"/>
      <c r="AO908" s="31"/>
    </row>
    <row r="909" spans="3:41" s="3" customFormat="1" ht="9.9499999999999993" customHeight="1" x14ac:dyDescent="0.2">
      <c r="C909" s="35"/>
      <c r="D909" s="40"/>
      <c r="E909" s="142"/>
      <c r="F909" s="142"/>
      <c r="G909" s="142"/>
      <c r="H909" s="142"/>
      <c r="I909" s="142"/>
      <c r="J909" s="142"/>
      <c r="K909" s="142"/>
      <c r="M909" s="142"/>
      <c r="N909" s="142"/>
      <c r="O909" s="30"/>
      <c r="P909" s="30"/>
      <c r="Q909" s="30"/>
      <c r="R909" s="30"/>
      <c r="S909" s="30"/>
      <c r="T909" s="30"/>
      <c r="U909" s="5"/>
      <c r="V909" s="52"/>
      <c r="W909" s="70"/>
      <c r="X909" s="70"/>
      <c r="Y909" s="52"/>
      <c r="Z909" s="39"/>
      <c r="AA909" s="39"/>
      <c r="AB909" s="55"/>
      <c r="AC909" s="17"/>
      <c r="AD909" s="15"/>
      <c r="AE909" s="65"/>
      <c r="AF909" s="125"/>
      <c r="AG909" s="17"/>
      <c r="AH909" s="52"/>
      <c r="AJ909" s="17"/>
      <c r="AK909" s="17"/>
      <c r="AL909" s="17"/>
      <c r="AM909" s="17"/>
      <c r="AO909" s="31"/>
    </row>
    <row r="910" spans="3:41" s="3" customFormat="1" ht="9.9499999999999993" customHeight="1" x14ac:dyDescent="0.2">
      <c r="C910" s="35"/>
      <c r="D910" s="40"/>
      <c r="E910" s="142"/>
      <c r="F910" s="142"/>
      <c r="G910" s="142"/>
      <c r="H910" s="142"/>
      <c r="I910" s="142"/>
      <c r="J910" s="142"/>
      <c r="K910" s="142"/>
      <c r="M910" s="142"/>
      <c r="N910" s="142"/>
      <c r="O910" s="30"/>
      <c r="P910" s="30"/>
      <c r="Q910" s="30"/>
      <c r="R910" s="30"/>
      <c r="S910" s="30"/>
      <c r="T910" s="30"/>
      <c r="U910" s="5"/>
      <c r="V910" s="52"/>
      <c r="W910" s="70"/>
      <c r="X910" s="70"/>
      <c r="Y910" s="52"/>
      <c r="Z910" s="39"/>
      <c r="AA910" s="39"/>
      <c r="AB910" s="55"/>
      <c r="AC910" s="17"/>
      <c r="AD910" s="15"/>
      <c r="AE910" s="65"/>
      <c r="AF910" s="125"/>
      <c r="AG910" s="17"/>
      <c r="AH910" s="52"/>
      <c r="AJ910" s="17"/>
      <c r="AK910" s="17"/>
      <c r="AL910" s="17"/>
      <c r="AM910" s="17"/>
      <c r="AO910" s="31"/>
    </row>
    <row r="911" spans="3:41" s="3" customFormat="1" ht="9.9499999999999993" customHeight="1" x14ac:dyDescent="0.2">
      <c r="C911" s="35"/>
      <c r="D911" s="40"/>
      <c r="E911" s="142"/>
      <c r="F911" s="142"/>
      <c r="G911" s="142"/>
      <c r="H911" s="142"/>
      <c r="I911" s="142"/>
      <c r="J911" s="142"/>
      <c r="K911" s="142"/>
      <c r="M911" s="142"/>
      <c r="N911" s="142"/>
      <c r="O911" s="30"/>
      <c r="P911" s="30"/>
      <c r="Q911" s="30"/>
      <c r="R911" s="30"/>
      <c r="S911" s="30"/>
      <c r="T911" s="30"/>
      <c r="U911" s="5"/>
      <c r="V911" s="52"/>
      <c r="W911" s="70"/>
      <c r="X911" s="70"/>
      <c r="Y911" s="52"/>
      <c r="Z911" s="39"/>
      <c r="AA911" s="39"/>
      <c r="AB911" s="55"/>
      <c r="AC911" s="17"/>
      <c r="AD911" s="15"/>
      <c r="AE911" s="65"/>
      <c r="AF911" s="125"/>
      <c r="AG911" s="17"/>
      <c r="AH911" s="52"/>
      <c r="AJ911" s="17"/>
      <c r="AK911" s="17"/>
      <c r="AL911" s="17"/>
      <c r="AM911" s="17"/>
      <c r="AO911" s="31"/>
    </row>
    <row r="912" spans="3:41" s="3" customFormat="1" ht="9.9499999999999993" customHeight="1" x14ac:dyDescent="0.2">
      <c r="C912" s="35"/>
      <c r="D912" s="40"/>
      <c r="E912" s="142"/>
      <c r="F912" s="142"/>
      <c r="G912" s="142"/>
      <c r="H912" s="142"/>
      <c r="I912" s="142"/>
      <c r="J912" s="142"/>
      <c r="K912" s="142"/>
      <c r="M912" s="142"/>
      <c r="N912" s="142"/>
      <c r="O912" s="30"/>
      <c r="P912" s="30"/>
      <c r="Q912" s="30"/>
      <c r="R912" s="30"/>
      <c r="S912" s="30"/>
      <c r="T912" s="30"/>
      <c r="U912" s="5"/>
      <c r="V912" s="52"/>
      <c r="W912" s="70"/>
      <c r="X912" s="70"/>
      <c r="Y912" s="52"/>
      <c r="Z912" s="39"/>
      <c r="AA912" s="39"/>
      <c r="AB912" s="55"/>
      <c r="AC912" s="17"/>
      <c r="AD912" s="15"/>
      <c r="AE912" s="65"/>
      <c r="AF912" s="125"/>
      <c r="AG912" s="17"/>
      <c r="AH912" s="52"/>
      <c r="AJ912" s="17"/>
      <c r="AK912" s="17"/>
      <c r="AL912" s="17"/>
      <c r="AM912" s="17"/>
      <c r="AO912" s="31"/>
    </row>
    <row r="913" spans="1:42" s="3" customFormat="1" ht="9.9499999999999993" customHeight="1" x14ac:dyDescent="0.2">
      <c r="C913" s="35"/>
      <c r="D913" s="40"/>
      <c r="E913" s="142"/>
      <c r="F913" s="142"/>
      <c r="G913" s="142"/>
      <c r="H913" s="142"/>
      <c r="I913" s="142"/>
      <c r="J913" s="142"/>
      <c r="K913" s="142"/>
      <c r="M913" s="142"/>
      <c r="N913" s="142"/>
      <c r="O913" s="30"/>
      <c r="P913" s="30"/>
      <c r="Q913" s="30"/>
      <c r="R913" s="30"/>
      <c r="S913" s="30"/>
      <c r="T913" s="30"/>
      <c r="U913" s="5"/>
      <c r="V913" s="52"/>
      <c r="W913" s="70"/>
      <c r="X913" s="70"/>
      <c r="Y913" s="52"/>
      <c r="Z913" s="39"/>
      <c r="AA913" s="39"/>
      <c r="AB913" s="55"/>
      <c r="AC913" s="17"/>
      <c r="AD913" s="15"/>
      <c r="AE913" s="65"/>
      <c r="AF913" s="125"/>
      <c r="AG913" s="17"/>
      <c r="AH913" s="52"/>
      <c r="AJ913" s="17"/>
      <c r="AK913" s="17"/>
      <c r="AL913" s="17"/>
      <c r="AM913" s="17"/>
      <c r="AO913" s="31"/>
    </row>
    <row r="914" spans="1:42" s="3" customFormat="1" ht="9.9499999999999993" customHeight="1" x14ac:dyDescent="0.2">
      <c r="C914" s="35"/>
      <c r="D914" s="40"/>
      <c r="E914" s="142"/>
      <c r="F914" s="142"/>
      <c r="G914" s="142"/>
      <c r="H914" s="142"/>
      <c r="I914" s="142"/>
      <c r="J914" s="142"/>
      <c r="K914" s="142"/>
      <c r="M914" s="142"/>
      <c r="N914" s="142"/>
      <c r="O914" s="30"/>
      <c r="P914" s="30"/>
      <c r="Q914" s="30"/>
      <c r="R914" s="30"/>
      <c r="S914" s="30"/>
      <c r="T914" s="30"/>
      <c r="U914" s="5"/>
      <c r="V914" s="52"/>
      <c r="W914" s="70"/>
      <c r="X914" s="70"/>
      <c r="Y914" s="52"/>
      <c r="Z914" s="39"/>
      <c r="AA914" s="39"/>
      <c r="AB914" s="55"/>
      <c r="AC914" s="17"/>
      <c r="AD914" s="15"/>
      <c r="AE914" s="65"/>
      <c r="AF914" s="125"/>
      <c r="AG914" s="17"/>
      <c r="AH914" s="52"/>
      <c r="AJ914" s="17"/>
      <c r="AK914" s="17"/>
      <c r="AL914" s="17"/>
      <c r="AM914" s="17"/>
      <c r="AO914" s="31"/>
    </row>
    <row r="915" spans="1:42" s="3" customFormat="1" ht="9.9499999999999993" customHeight="1" x14ac:dyDescent="0.2">
      <c r="C915" s="35"/>
      <c r="D915" s="40"/>
      <c r="E915" s="142"/>
      <c r="F915" s="142"/>
      <c r="G915" s="142"/>
      <c r="H915" s="142"/>
      <c r="I915" s="142"/>
      <c r="J915" s="142"/>
      <c r="K915" s="142"/>
      <c r="M915" s="142"/>
      <c r="N915" s="142"/>
      <c r="O915" s="30"/>
      <c r="P915" s="30"/>
      <c r="Q915" s="30"/>
      <c r="R915" s="30"/>
      <c r="S915" s="30"/>
      <c r="T915" s="30"/>
      <c r="U915" s="5"/>
      <c r="V915" s="52"/>
      <c r="W915" s="70"/>
      <c r="X915" s="70"/>
      <c r="Y915" s="52"/>
      <c r="Z915" s="39"/>
      <c r="AA915" s="39"/>
      <c r="AB915" s="55"/>
      <c r="AC915" s="17"/>
      <c r="AD915" s="15"/>
      <c r="AE915" s="65"/>
      <c r="AF915" s="125"/>
      <c r="AG915" s="17"/>
      <c r="AH915" s="52"/>
      <c r="AJ915" s="17"/>
      <c r="AK915" s="17"/>
      <c r="AL915" s="17"/>
      <c r="AM915" s="17"/>
      <c r="AO915" s="31"/>
    </row>
    <row r="916" spans="1:42" s="3" customFormat="1" ht="9.9499999999999993" customHeight="1" x14ac:dyDescent="0.2">
      <c r="C916" s="35"/>
      <c r="D916" s="40"/>
      <c r="E916" s="142"/>
      <c r="F916" s="142"/>
      <c r="G916" s="142"/>
      <c r="H916" s="142"/>
      <c r="I916" s="142"/>
      <c r="J916" s="142"/>
      <c r="K916" s="142"/>
      <c r="M916" s="142"/>
      <c r="N916" s="142"/>
      <c r="O916" s="30"/>
      <c r="P916" s="30"/>
      <c r="Q916" s="30"/>
      <c r="R916" s="30"/>
      <c r="S916" s="30"/>
      <c r="T916" s="30"/>
      <c r="U916" s="5"/>
      <c r="V916" s="52"/>
      <c r="W916" s="70"/>
      <c r="X916" s="70"/>
      <c r="Y916" s="52"/>
      <c r="Z916" s="39"/>
      <c r="AA916" s="39"/>
      <c r="AB916" s="55"/>
      <c r="AC916" s="17"/>
      <c r="AD916" s="15"/>
      <c r="AE916" s="65"/>
      <c r="AF916" s="125"/>
      <c r="AG916" s="17"/>
      <c r="AH916" s="52"/>
      <c r="AJ916" s="17"/>
      <c r="AK916" s="17"/>
      <c r="AL916" s="17"/>
      <c r="AM916" s="17"/>
      <c r="AO916" s="31"/>
    </row>
    <row r="917" spans="1:42" s="3" customFormat="1" ht="9.9499999999999993" customHeight="1" x14ac:dyDescent="0.2">
      <c r="C917" s="35"/>
      <c r="D917" s="40"/>
      <c r="E917" s="142"/>
      <c r="F917" s="142"/>
      <c r="G917" s="142"/>
      <c r="H917" s="142"/>
      <c r="I917" s="142"/>
      <c r="J917" s="142"/>
      <c r="K917" s="142"/>
      <c r="M917" s="142"/>
      <c r="N917" s="142"/>
      <c r="O917" s="30"/>
      <c r="P917" s="30"/>
      <c r="Q917" s="30"/>
      <c r="R917" s="30"/>
      <c r="S917" s="30"/>
      <c r="T917" s="30"/>
      <c r="U917" s="5"/>
      <c r="V917" s="52"/>
      <c r="W917" s="70"/>
      <c r="X917" s="70"/>
      <c r="Y917" s="52"/>
      <c r="Z917" s="39"/>
      <c r="AA917" s="39"/>
      <c r="AB917" s="55"/>
      <c r="AC917" s="17"/>
      <c r="AD917" s="15"/>
      <c r="AE917" s="65"/>
      <c r="AF917" s="125"/>
      <c r="AG917" s="17"/>
      <c r="AH917" s="52"/>
      <c r="AJ917" s="17"/>
      <c r="AK917" s="17"/>
      <c r="AL917" s="17"/>
      <c r="AM917" s="17"/>
      <c r="AO917" s="31"/>
    </row>
    <row r="918" spans="1:42" s="3" customFormat="1" ht="3.95" customHeight="1" x14ac:dyDescent="0.2">
      <c r="C918" s="35"/>
      <c r="D918" s="40"/>
      <c r="E918" s="142"/>
      <c r="F918" s="142"/>
      <c r="G918" s="142"/>
      <c r="H918" s="142"/>
      <c r="I918" s="142"/>
      <c r="J918" s="142"/>
      <c r="K918" s="142"/>
      <c r="M918" s="142"/>
      <c r="N918" s="142"/>
      <c r="O918" s="30"/>
      <c r="P918" s="30"/>
      <c r="Q918" s="30"/>
      <c r="R918" s="30"/>
      <c r="S918" s="30"/>
      <c r="T918" s="30"/>
      <c r="U918" s="5"/>
      <c r="V918" s="52"/>
      <c r="W918" s="70"/>
      <c r="X918" s="70"/>
      <c r="Y918" s="52"/>
      <c r="Z918" s="39"/>
      <c r="AA918" s="39"/>
      <c r="AB918" s="55"/>
      <c r="AC918" s="17"/>
      <c r="AD918" s="15"/>
      <c r="AE918" s="65"/>
      <c r="AF918" s="125"/>
      <c r="AG918" s="17"/>
      <c r="AH918" s="52"/>
      <c r="AJ918" s="17"/>
      <c r="AK918" s="17"/>
      <c r="AL918" s="17"/>
      <c r="AM918" s="17"/>
      <c r="AO918" s="31"/>
    </row>
    <row r="919" spans="1:42" s="143" customFormat="1" ht="9.9499999999999993" customHeight="1" x14ac:dyDescent="0.2">
      <c r="C919" s="274" t="s">
        <v>898</v>
      </c>
      <c r="D919" s="274"/>
      <c r="E919" s="274"/>
      <c r="F919" s="274"/>
      <c r="G919" s="274"/>
      <c r="H919" s="274"/>
      <c r="I919" s="274"/>
      <c r="J919" s="274"/>
      <c r="K919" s="274"/>
      <c r="L919" s="274"/>
      <c r="M919" s="274"/>
      <c r="N919" s="274"/>
      <c r="O919" s="274"/>
      <c r="P919" s="274"/>
      <c r="Q919" s="274"/>
      <c r="R919" s="274"/>
      <c r="S919" s="274"/>
      <c r="T919" s="274"/>
      <c r="U919" s="144"/>
      <c r="V919" s="145"/>
      <c r="W919" s="148"/>
      <c r="X919" s="146"/>
      <c r="Y919" s="145"/>
      <c r="Z919" s="146"/>
      <c r="AA919" s="146"/>
      <c r="AB919" s="147"/>
      <c r="AC919" s="146"/>
      <c r="AD919" s="147"/>
      <c r="AE919" s="149"/>
      <c r="AF919" s="149"/>
      <c r="AG919" s="146"/>
      <c r="AH919" s="145"/>
      <c r="AI919" s="146"/>
      <c r="AJ919" s="146"/>
      <c r="AK919" s="146"/>
      <c r="AL919" s="146"/>
      <c r="AM919" s="146"/>
      <c r="AO919" s="150"/>
    </row>
    <row r="920" spans="1:42" s="3" customFormat="1" ht="35.1" customHeight="1" x14ac:dyDescent="0.2">
      <c r="C920" s="274" t="s">
        <v>113</v>
      </c>
      <c r="D920" s="274"/>
      <c r="E920" s="274"/>
      <c r="F920" s="274"/>
      <c r="G920" s="274"/>
      <c r="H920" s="274"/>
      <c r="I920" s="274"/>
      <c r="J920" s="274"/>
      <c r="K920" s="274"/>
      <c r="L920" s="274"/>
      <c r="M920" s="274"/>
      <c r="N920" s="274"/>
      <c r="O920" s="274"/>
      <c r="P920" s="274"/>
      <c r="Q920" s="274"/>
      <c r="R920" s="274"/>
      <c r="S920" s="274"/>
      <c r="T920" s="274"/>
      <c r="U920" s="37"/>
      <c r="V920" s="52"/>
      <c r="W920" s="56"/>
      <c r="X920" s="39"/>
      <c r="Y920" s="52"/>
      <c r="Z920" s="39"/>
      <c r="AA920" s="39"/>
      <c r="AB920" s="60"/>
      <c r="AC920" s="39"/>
      <c r="AD920" s="60"/>
      <c r="AE920" s="76"/>
      <c r="AF920" s="76"/>
      <c r="AG920" s="39"/>
      <c r="AH920" s="52"/>
      <c r="AI920" s="39"/>
      <c r="AJ920" s="39"/>
      <c r="AK920" s="39"/>
      <c r="AL920" s="39"/>
      <c r="AM920" s="39"/>
      <c r="AO920" s="151"/>
    </row>
    <row r="921" spans="1:42" x14ac:dyDescent="0.2">
      <c r="A921" s="100" t="s">
        <v>153</v>
      </c>
      <c r="B921" s="100" t="s">
        <v>153</v>
      </c>
      <c r="C921" s="100" t="s">
        <v>153</v>
      </c>
      <c r="D921" s="100" t="s">
        <v>153</v>
      </c>
      <c r="E921" s="100" t="s">
        <v>153</v>
      </c>
      <c r="F921" s="100" t="s">
        <v>153</v>
      </c>
      <c r="G921" s="100" t="s">
        <v>153</v>
      </c>
      <c r="H921" s="100" t="s">
        <v>153</v>
      </c>
      <c r="I921" s="100" t="s">
        <v>153</v>
      </c>
      <c r="J921" s="100" t="s">
        <v>153</v>
      </c>
      <c r="K921" s="100" t="s">
        <v>153</v>
      </c>
      <c r="L921" s="100" t="s">
        <v>153</v>
      </c>
      <c r="M921" s="100" t="s">
        <v>153</v>
      </c>
      <c r="N921" s="100" t="s">
        <v>153</v>
      </c>
      <c r="O921" s="100" t="s">
        <v>153</v>
      </c>
      <c r="P921" s="100" t="s">
        <v>153</v>
      </c>
      <c r="Q921" s="100" t="s">
        <v>153</v>
      </c>
      <c r="R921" s="100" t="s">
        <v>153</v>
      </c>
      <c r="S921" s="100" t="s">
        <v>153</v>
      </c>
      <c r="T921" s="100" t="s">
        <v>153</v>
      </c>
      <c r="U921" s="100" t="s">
        <v>153</v>
      </c>
      <c r="V921" s="100" t="s">
        <v>153</v>
      </c>
      <c r="W921" s="100" t="s">
        <v>153</v>
      </c>
      <c r="X921" s="100" t="s">
        <v>153</v>
      </c>
      <c r="Y921" s="100" t="s">
        <v>153</v>
      </c>
      <c r="Z921" s="100" t="s">
        <v>153</v>
      </c>
      <c r="AA921" s="100" t="s">
        <v>153</v>
      </c>
      <c r="AB921" s="100" t="s">
        <v>153</v>
      </c>
      <c r="AC921" s="100" t="s">
        <v>153</v>
      </c>
      <c r="AD921" s="100" t="s">
        <v>153</v>
      </c>
      <c r="AE921" s="100" t="s">
        <v>153</v>
      </c>
      <c r="AF921" s="100" t="s">
        <v>153</v>
      </c>
      <c r="AG921" s="100" t="s">
        <v>153</v>
      </c>
      <c r="AH921" s="100" t="s">
        <v>153</v>
      </c>
      <c r="AI921" s="100" t="s">
        <v>153</v>
      </c>
      <c r="AJ921" s="100" t="s">
        <v>153</v>
      </c>
      <c r="AK921" s="100" t="s">
        <v>153</v>
      </c>
      <c r="AL921" s="100" t="s">
        <v>153</v>
      </c>
      <c r="AM921" s="100" t="s">
        <v>153</v>
      </c>
      <c r="AN921" s="100" t="s">
        <v>153</v>
      </c>
      <c r="AO921" s="100" t="s">
        <v>153</v>
      </c>
      <c r="AP921" s="3"/>
    </row>
    <row r="922" spans="1:42" x14ac:dyDescent="0.2">
      <c r="AP922" s="3"/>
    </row>
    <row r="923" spans="1:42" x14ac:dyDescent="0.2">
      <c r="D923" s="271" t="s">
        <v>154</v>
      </c>
      <c r="E923" s="272"/>
      <c r="AP923" s="3"/>
    </row>
    <row r="924" spans="1:42" x14ac:dyDescent="0.2">
      <c r="D924" s="121">
        <v>-0.04</v>
      </c>
      <c r="E924" s="121">
        <v>0.01</v>
      </c>
      <c r="AP924" s="3"/>
    </row>
    <row r="925" spans="1:42" x14ac:dyDescent="0.2">
      <c r="D925" s="121">
        <v>-0.03</v>
      </c>
      <c r="E925" s="121">
        <v>0.02</v>
      </c>
      <c r="AP925" s="3"/>
    </row>
    <row r="926" spans="1:42" x14ac:dyDescent="0.2">
      <c r="D926" s="121">
        <v>-0.02</v>
      </c>
      <c r="E926" s="121">
        <v>0.03</v>
      </c>
      <c r="AP926" s="3"/>
    </row>
    <row r="927" spans="1:42" x14ac:dyDescent="0.2">
      <c r="D927" s="121">
        <v>-0.01</v>
      </c>
      <c r="E927" s="121">
        <v>-0.01</v>
      </c>
      <c r="AP927" s="3"/>
    </row>
    <row r="928" spans="1:42" x14ac:dyDescent="0.2">
      <c r="D928" s="121">
        <v>0</v>
      </c>
      <c r="E928" s="121">
        <v>0</v>
      </c>
      <c r="AP928" s="3"/>
    </row>
    <row r="929" spans="4:42" x14ac:dyDescent="0.2">
      <c r="D929" s="121">
        <v>0.01</v>
      </c>
      <c r="E929" s="121">
        <v>1.0000000000005116E-2</v>
      </c>
      <c r="AP929" s="3"/>
    </row>
    <row r="930" spans="4:42" x14ac:dyDescent="0.2">
      <c r="D930" s="121">
        <v>0.02</v>
      </c>
      <c r="E930" s="121">
        <v>2.0000000000003126E-2</v>
      </c>
      <c r="AP930" s="3"/>
    </row>
    <row r="931" spans="4:42" x14ac:dyDescent="0.2">
      <c r="D931" s="121">
        <v>0.03</v>
      </c>
      <c r="E931" s="121">
        <v>3.0000000000001137E-2</v>
      </c>
      <c r="AP931" s="3"/>
    </row>
    <row r="932" spans="4:42" x14ac:dyDescent="0.2">
      <c r="D932" s="121">
        <v>0.04</v>
      </c>
      <c r="E932" s="121">
        <v>-0.01</v>
      </c>
      <c r="AP932" s="3"/>
    </row>
    <row r="933" spans="4:42" x14ac:dyDescent="0.2">
      <c r="D933" s="121">
        <v>0.05</v>
      </c>
      <c r="E933" s="121">
        <v>0</v>
      </c>
      <c r="AP933" s="3"/>
    </row>
    <row r="934" spans="4:42" x14ac:dyDescent="0.2">
      <c r="AP934" s="3"/>
    </row>
    <row r="935" spans="4:42" x14ac:dyDescent="0.2">
      <c r="AP935" s="3"/>
    </row>
    <row r="936" spans="4:42" x14ac:dyDescent="0.2">
      <c r="AP936" s="3"/>
    </row>
    <row r="937" spans="4:42" x14ac:dyDescent="0.2">
      <c r="AP937" s="3"/>
    </row>
    <row r="938" spans="4:42" x14ac:dyDescent="0.2">
      <c r="AP938" s="3"/>
    </row>
    <row r="939" spans="4:42" x14ac:dyDescent="0.2">
      <c r="AP939" s="3"/>
    </row>
    <row r="940" spans="4:42" x14ac:dyDescent="0.2">
      <c r="AP940" s="3"/>
    </row>
    <row r="941" spans="4:42" x14ac:dyDescent="0.2">
      <c r="AP941" s="3"/>
    </row>
    <row r="942" spans="4:42" x14ac:dyDescent="0.2">
      <c r="AP942" s="3"/>
    </row>
    <row r="943" spans="4:42" x14ac:dyDescent="0.2">
      <c r="AP943" s="3"/>
    </row>
    <row r="944" spans="4:42" x14ac:dyDescent="0.2">
      <c r="AP944" s="3"/>
    </row>
    <row r="945" spans="16:42" x14ac:dyDescent="0.2">
      <c r="AP945" s="3"/>
    </row>
    <row r="946" spans="16:42" x14ac:dyDescent="0.2">
      <c r="AP946" s="3"/>
    </row>
    <row r="947" spans="16:42" x14ac:dyDescent="0.2">
      <c r="AP947" s="3"/>
    </row>
    <row r="948" spans="16:42" x14ac:dyDescent="0.2">
      <c r="P948" s="2"/>
      <c r="Q948" s="2"/>
      <c r="S948" s="2"/>
      <c r="U948" s="2"/>
      <c r="V948" s="2"/>
      <c r="AP948" s="3"/>
    </row>
    <row r="949" spans="16:42" x14ac:dyDescent="0.2">
      <c r="P949" s="2"/>
      <c r="Q949" s="2"/>
      <c r="S949" s="2"/>
      <c r="U949" s="2"/>
      <c r="V949" s="2"/>
      <c r="AP949" s="3"/>
    </row>
    <row r="950" spans="16:42" x14ac:dyDescent="0.2">
      <c r="P950" s="2"/>
      <c r="Q950" s="2"/>
      <c r="S950" s="2"/>
      <c r="U950" s="2"/>
      <c r="V950" s="2"/>
      <c r="AP950" s="3"/>
    </row>
    <row r="951" spans="16:42" x14ac:dyDescent="0.2">
      <c r="P951" s="2"/>
      <c r="Q951" s="2"/>
      <c r="S951" s="2"/>
      <c r="U951" s="2"/>
      <c r="V951" s="2"/>
      <c r="AP951" s="3"/>
    </row>
    <row r="952" spans="16:42" x14ac:dyDescent="0.2">
      <c r="P952" s="2"/>
      <c r="Q952" s="2"/>
      <c r="S952" s="2"/>
      <c r="U952" s="2"/>
      <c r="V952" s="2"/>
      <c r="AP952" s="3"/>
    </row>
    <row r="953" spans="16:42" x14ac:dyDescent="0.2">
      <c r="P953" s="2"/>
      <c r="Q953" s="2"/>
      <c r="S953" s="2"/>
      <c r="U953" s="2"/>
      <c r="V953" s="2"/>
      <c r="AP953" s="3"/>
    </row>
    <row r="954" spans="16:42" x14ac:dyDescent="0.2">
      <c r="P954" s="2"/>
      <c r="Q954" s="2"/>
      <c r="S954" s="2"/>
      <c r="U954" s="2"/>
      <c r="V954" s="2"/>
      <c r="AP954" s="3"/>
    </row>
    <row r="955" spans="16:42" x14ac:dyDescent="0.2">
      <c r="P955" s="2"/>
      <c r="Q955" s="2"/>
      <c r="S955" s="2"/>
      <c r="U955" s="2"/>
      <c r="V955" s="2"/>
      <c r="AP955" s="3"/>
    </row>
    <row r="956" spans="16:42" x14ac:dyDescent="0.2">
      <c r="P956" s="2"/>
      <c r="Q956" s="2"/>
      <c r="S956" s="2"/>
      <c r="U956" s="2"/>
      <c r="V956" s="2"/>
      <c r="AP956" s="3"/>
    </row>
    <row r="957" spans="16:42" x14ac:dyDescent="0.2">
      <c r="P957" s="2"/>
      <c r="Q957" s="2"/>
      <c r="S957" s="2"/>
      <c r="U957" s="2"/>
      <c r="V957" s="2"/>
      <c r="AP957" s="3"/>
    </row>
    <row r="958" spans="16:42" x14ac:dyDescent="0.2">
      <c r="P958" s="2"/>
      <c r="Q958" s="2"/>
      <c r="S958" s="2"/>
      <c r="U958" s="2"/>
      <c r="V958" s="2"/>
      <c r="AP958" s="3"/>
    </row>
    <row r="959" spans="16:42" x14ac:dyDescent="0.2">
      <c r="P959" s="2"/>
      <c r="Q959" s="2"/>
      <c r="S959" s="2"/>
      <c r="U959" s="2"/>
      <c r="V959" s="2"/>
      <c r="AP959" s="3"/>
    </row>
    <row r="960" spans="16:42" x14ac:dyDescent="0.2">
      <c r="P960" s="2"/>
      <c r="Q960" s="2"/>
      <c r="S960" s="2"/>
      <c r="U960" s="2"/>
      <c r="V960" s="2"/>
      <c r="AP960" s="3"/>
    </row>
    <row r="961" spans="16:42" x14ac:dyDescent="0.2">
      <c r="P961" s="2"/>
      <c r="Q961" s="2"/>
      <c r="S961" s="2"/>
      <c r="U961" s="2"/>
      <c r="V961" s="2"/>
      <c r="AP961" s="3"/>
    </row>
    <row r="962" spans="16:42" x14ac:dyDescent="0.2">
      <c r="P962" s="2"/>
      <c r="Q962" s="2"/>
      <c r="S962" s="2"/>
      <c r="U962" s="2"/>
      <c r="V962" s="2"/>
      <c r="AP962" s="3"/>
    </row>
    <row r="963" spans="16:42" x14ac:dyDescent="0.2">
      <c r="P963" s="2"/>
      <c r="Q963" s="2"/>
      <c r="S963" s="2"/>
      <c r="U963" s="2"/>
      <c r="V963" s="2"/>
      <c r="AP963" s="3"/>
    </row>
    <row r="964" spans="16:42" x14ac:dyDescent="0.2">
      <c r="P964" s="2"/>
      <c r="Q964" s="2"/>
      <c r="S964" s="2"/>
      <c r="U964" s="2"/>
      <c r="V964" s="2"/>
      <c r="AP964" s="3"/>
    </row>
    <row r="965" spans="16:42" x14ac:dyDescent="0.2">
      <c r="P965" s="2"/>
      <c r="Q965" s="2"/>
      <c r="S965" s="2"/>
      <c r="U965" s="2"/>
      <c r="V965" s="2"/>
      <c r="AP965" s="3"/>
    </row>
    <row r="966" spans="16:42" x14ac:dyDescent="0.2">
      <c r="P966" s="2"/>
      <c r="Q966" s="2"/>
      <c r="S966" s="2"/>
      <c r="U966" s="2"/>
      <c r="V966" s="2"/>
    </row>
    <row r="967" spans="16:42" x14ac:dyDescent="0.2">
      <c r="P967" s="2"/>
      <c r="Q967" s="2"/>
      <c r="S967" s="2"/>
      <c r="U967" s="2"/>
      <c r="V967" s="2"/>
    </row>
    <row r="968" spans="16:42" x14ac:dyDescent="0.2">
      <c r="P968" s="2"/>
      <c r="Q968" s="2"/>
      <c r="S968" s="2"/>
      <c r="U968" s="2"/>
      <c r="V968" s="2"/>
    </row>
    <row r="969" spans="16:42" x14ac:dyDescent="0.2">
      <c r="P969" s="2"/>
      <c r="Q969" s="2"/>
      <c r="S969" s="2"/>
      <c r="U969" s="2"/>
      <c r="V969" s="2"/>
    </row>
    <row r="970" spans="16:42" x14ac:dyDescent="0.2">
      <c r="P970" s="2"/>
      <c r="Q970" s="2"/>
      <c r="S970" s="2"/>
      <c r="U970" s="2"/>
      <c r="V970" s="2"/>
    </row>
    <row r="971" spans="16:42" x14ac:dyDescent="0.2">
      <c r="P971" s="2"/>
      <c r="Q971" s="2"/>
      <c r="S971" s="2"/>
      <c r="U971" s="2"/>
      <c r="V971" s="2"/>
    </row>
    <row r="972" spans="16:42" x14ac:dyDescent="0.2">
      <c r="P972" s="2"/>
      <c r="Q972" s="2"/>
      <c r="S972" s="2"/>
      <c r="U972" s="2"/>
      <c r="V972" s="2"/>
    </row>
    <row r="973" spans="16:42" x14ac:dyDescent="0.2">
      <c r="P973" s="2"/>
      <c r="Q973" s="2"/>
      <c r="S973" s="2"/>
      <c r="U973" s="2"/>
      <c r="V973" s="2"/>
    </row>
    <row r="974" spans="16:42" x14ac:dyDescent="0.2">
      <c r="P974" s="2"/>
      <c r="Q974" s="2"/>
      <c r="S974" s="2"/>
      <c r="U974" s="2"/>
      <c r="V974" s="2"/>
    </row>
    <row r="975" spans="16:42" x14ac:dyDescent="0.2">
      <c r="P975" s="2"/>
      <c r="Q975" s="2"/>
      <c r="S975" s="2"/>
      <c r="U975" s="2"/>
      <c r="V975" s="2"/>
    </row>
    <row r="976" spans="16:42" x14ac:dyDescent="0.2">
      <c r="P976" s="2"/>
      <c r="Q976" s="2"/>
      <c r="S976" s="2"/>
      <c r="U976" s="2"/>
      <c r="V976" s="2"/>
    </row>
    <row r="977" spans="16:39" x14ac:dyDescent="0.2">
      <c r="P977" s="2"/>
      <c r="Q977" s="2"/>
      <c r="S977" s="2"/>
      <c r="U977" s="2"/>
      <c r="V977" s="2"/>
    </row>
    <row r="978" spans="16:39" x14ac:dyDescent="0.2">
      <c r="P978" s="2"/>
      <c r="Q978" s="2"/>
      <c r="S978" s="2"/>
      <c r="U978" s="2"/>
      <c r="V978" s="2"/>
    </row>
    <row r="979" spans="16:39" x14ac:dyDescent="0.2">
      <c r="P979" s="2"/>
      <c r="Q979" s="2"/>
      <c r="S979" s="2"/>
      <c r="U979" s="2"/>
      <c r="V979" s="2"/>
    </row>
    <row r="980" spans="16:39" x14ac:dyDescent="0.2">
      <c r="P980" s="2"/>
      <c r="Q980" s="2"/>
      <c r="S980" s="2"/>
      <c r="U980" s="2"/>
      <c r="V980" s="2"/>
      <c r="W980" s="2"/>
      <c r="X980" s="2"/>
      <c r="Y980" s="2"/>
      <c r="Z980" s="2"/>
      <c r="AA980" s="2"/>
      <c r="AB980" s="2"/>
      <c r="AC980" s="2"/>
      <c r="AD980" s="2"/>
      <c r="AE980" s="2"/>
      <c r="AF980" s="2"/>
      <c r="AG980" s="2"/>
      <c r="AH980" s="2"/>
      <c r="AI980" s="2"/>
      <c r="AJ980" s="2"/>
      <c r="AK980" s="2"/>
      <c r="AL980" s="2"/>
      <c r="AM980" s="2"/>
    </row>
    <row r="981" spans="16:39" x14ac:dyDescent="0.2">
      <c r="P981" s="2"/>
      <c r="Q981" s="2"/>
      <c r="S981" s="2"/>
      <c r="U981" s="2"/>
      <c r="V981" s="2"/>
      <c r="W981" s="2"/>
      <c r="X981" s="2"/>
      <c r="Y981" s="2"/>
      <c r="Z981" s="2"/>
      <c r="AA981" s="2"/>
      <c r="AB981" s="2"/>
      <c r="AC981" s="2"/>
      <c r="AD981" s="2"/>
      <c r="AE981" s="2"/>
      <c r="AF981" s="2"/>
      <c r="AG981" s="2"/>
      <c r="AH981" s="2"/>
      <c r="AI981" s="2"/>
      <c r="AJ981" s="2"/>
      <c r="AK981" s="2"/>
      <c r="AL981" s="2"/>
      <c r="AM981" s="2"/>
    </row>
    <row r="982" spans="16:39" x14ac:dyDescent="0.2">
      <c r="P982" s="2"/>
      <c r="Q982" s="2"/>
      <c r="S982" s="2"/>
      <c r="U982" s="2"/>
      <c r="V982" s="2"/>
      <c r="W982" s="2"/>
      <c r="X982" s="2"/>
      <c r="Y982" s="2"/>
      <c r="Z982" s="2"/>
      <c r="AA982" s="2"/>
      <c r="AB982" s="2"/>
      <c r="AC982" s="2"/>
      <c r="AD982" s="2"/>
      <c r="AE982" s="2"/>
      <c r="AF982" s="2"/>
      <c r="AG982" s="2"/>
      <c r="AH982" s="2"/>
      <c r="AI982" s="2"/>
      <c r="AJ982" s="2"/>
      <c r="AK982" s="2"/>
      <c r="AL982" s="2"/>
      <c r="AM982" s="2"/>
    </row>
    <row r="983" spans="16:39" x14ac:dyDescent="0.2">
      <c r="P983" s="2"/>
      <c r="Q983" s="2"/>
      <c r="S983" s="2"/>
      <c r="U983" s="2"/>
      <c r="V983" s="2"/>
      <c r="W983" s="2"/>
      <c r="X983" s="2"/>
      <c r="Y983" s="2"/>
      <c r="Z983" s="2"/>
      <c r="AA983" s="2"/>
      <c r="AB983" s="2"/>
      <c r="AC983" s="2"/>
      <c r="AD983" s="2"/>
      <c r="AE983" s="2"/>
      <c r="AF983" s="2"/>
      <c r="AG983" s="2"/>
      <c r="AH983" s="2"/>
      <c r="AI983" s="2"/>
      <c r="AJ983" s="2"/>
      <c r="AK983" s="2"/>
      <c r="AL983" s="2"/>
      <c r="AM983" s="2"/>
    </row>
    <row r="984" spans="16:39" x14ac:dyDescent="0.2">
      <c r="P984" s="2"/>
      <c r="Q984" s="2"/>
      <c r="S984" s="2"/>
      <c r="U984" s="2"/>
      <c r="V984" s="2"/>
      <c r="W984" s="2"/>
      <c r="X984" s="2"/>
      <c r="Y984" s="2"/>
      <c r="Z984" s="2"/>
      <c r="AA984" s="2"/>
      <c r="AB984" s="2"/>
      <c r="AC984" s="2"/>
      <c r="AD984" s="2"/>
      <c r="AE984" s="2"/>
      <c r="AF984" s="2"/>
      <c r="AG984" s="2"/>
      <c r="AH984" s="2"/>
      <c r="AI984" s="2"/>
      <c r="AJ984" s="2"/>
      <c r="AK984" s="2"/>
      <c r="AL984" s="2"/>
      <c r="AM984" s="2"/>
    </row>
    <row r="985" spans="16:39" x14ac:dyDescent="0.2">
      <c r="P985" s="2"/>
      <c r="Q985" s="2"/>
      <c r="S985" s="2"/>
      <c r="U985" s="2"/>
      <c r="V985" s="2"/>
      <c r="W985" s="2"/>
      <c r="X985" s="2"/>
      <c r="Y985" s="2"/>
      <c r="Z985" s="2"/>
      <c r="AA985" s="2"/>
      <c r="AB985" s="2"/>
      <c r="AC985" s="2"/>
      <c r="AD985" s="2"/>
      <c r="AE985" s="2"/>
      <c r="AF985" s="2"/>
      <c r="AG985" s="2"/>
      <c r="AH985" s="2"/>
      <c r="AI985" s="2"/>
      <c r="AJ985" s="2"/>
      <c r="AK985" s="2"/>
      <c r="AL985" s="2"/>
      <c r="AM985" s="2"/>
    </row>
    <row r="986" spans="16:39" x14ac:dyDescent="0.2">
      <c r="P986" s="2"/>
      <c r="Q986" s="2"/>
      <c r="S986" s="2"/>
      <c r="U986" s="2"/>
      <c r="V986" s="2"/>
      <c r="W986" s="2"/>
      <c r="X986" s="2"/>
      <c r="Y986" s="2"/>
      <c r="Z986" s="2"/>
      <c r="AA986" s="2"/>
      <c r="AB986" s="2"/>
      <c r="AC986" s="2"/>
      <c r="AD986" s="2"/>
      <c r="AE986" s="2"/>
      <c r="AF986" s="2"/>
      <c r="AG986" s="2"/>
      <c r="AH986" s="2"/>
      <c r="AI986" s="2"/>
      <c r="AJ986" s="2"/>
      <c r="AK986" s="2"/>
      <c r="AL986" s="2"/>
      <c r="AM986" s="2"/>
    </row>
    <row r="987" spans="16:39" x14ac:dyDescent="0.2">
      <c r="P987" s="2"/>
      <c r="Q987" s="2"/>
      <c r="S987" s="2"/>
      <c r="U987" s="2"/>
      <c r="V987" s="2"/>
      <c r="W987" s="2"/>
      <c r="X987" s="2"/>
      <c r="Y987" s="2"/>
      <c r="Z987" s="2"/>
      <c r="AA987" s="2"/>
      <c r="AB987" s="2"/>
      <c r="AC987" s="2"/>
      <c r="AD987" s="2"/>
      <c r="AE987" s="2"/>
      <c r="AF987" s="2"/>
      <c r="AG987" s="2"/>
      <c r="AH987" s="2"/>
      <c r="AI987" s="2"/>
      <c r="AJ987" s="2"/>
      <c r="AK987" s="2"/>
      <c r="AL987" s="2"/>
      <c r="AM987" s="2"/>
    </row>
    <row r="988" spans="16:39" x14ac:dyDescent="0.2">
      <c r="P988" s="2"/>
      <c r="Q988" s="2"/>
      <c r="S988" s="2"/>
      <c r="U988" s="2"/>
      <c r="V988" s="2"/>
      <c r="W988" s="2"/>
      <c r="X988" s="2"/>
      <c r="Y988" s="2"/>
      <c r="Z988" s="2"/>
      <c r="AA988" s="2"/>
      <c r="AB988" s="2"/>
      <c r="AC988" s="2"/>
      <c r="AD988" s="2"/>
      <c r="AE988" s="2"/>
      <c r="AF988" s="2"/>
      <c r="AG988" s="2"/>
      <c r="AH988" s="2"/>
      <c r="AI988" s="2"/>
      <c r="AJ988" s="2"/>
      <c r="AK988" s="2"/>
      <c r="AL988" s="2"/>
      <c r="AM988" s="2"/>
    </row>
    <row r="989" spans="16:39" x14ac:dyDescent="0.2">
      <c r="P989" s="2"/>
      <c r="Q989" s="2"/>
      <c r="S989" s="2"/>
      <c r="U989" s="2"/>
      <c r="V989" s="2"/>
      <c r="W989" s="2"/>
      <c r="X989" s="2"/>
      <c r="Y989" s="2"/>
      <c r="Z989" s="2"/>
      <c r="AA989" s="2"/>
      <c r="AB989" s="2"/>
      <c r="AC989" s="2"/>
      <c r="AD989" s="2"/>
      <c r="AE989" s="2"/>
      <c r="AF989" s="2"/>
      <c r="AG989" s="2"/>
      <c r="AH989" s="2"/>
      <c r="AI989" s="2"/>
      <c r="AJ989" s="2"/>
      <c r="AK989" s="2"/>
      <c r="AL989" s="2"/>
      <c r="AM989" s="2"/>
    </row>
    <row r="990" spans="16:39" x14ac:dyDescent="0.2">
      <c r="P990" s="2"/>
      <c r="Q990" s="2"/>
      <c r="S990" s="2"/>
      <c r="U990" s="2"/>
      <c r="V990" s="2"/>
      <c r="W990" s="2"/>
      <c r="X990" s="2"/>
      <c r="Y990" s="2"/>
      <c r="Z990" s="2"/>
      <c r="AA990" s="2"/>
      <c r="AB990" s="2"/>
      <c r="AC990" s="2"/>
      <c r="AD990" s="2"/>
      <c r="AE990" s="2"/>
      <c r="AF990" s="2"/>
      <c r="AG990" s="2"/>
      <c r="AH990" s="2"/>
      <c r="AI990" s="2"/>
      <c r="AJ990" s="2"/>
      <c r="AK990" s="2"/>
      <c r="AL990" s="2"/>
      <c r="AM990" s="2"/>
    </row>
    <row r="991" spans="16:39" x14ac:dyDescent="0.2">
      <c r="P991" s="2"/>
      <c r="Q991" s="2"/>
      <c r="S991" s="2"/>
      <c r="U991" s="2"/>
      <c r="V991" s="2"/>
      <c r="W991" s="2"/>
      <c r="X991" s="2"/>
      <c r="Y991" s="2"/>
      <c r="Z991" s="2"/>
      <c r="AA991" s="2"/>
      <c r="AB991" s="2"/>
      <c r="AC991" s="2"/>
      <c r="AD991" s="2"/>
      <c r="AE991" s="2"/>
      <c r="AF991" s="2"/>
      <c r="AG991" s="2"/>
      <c r="AH991" s="2"/>
      <c r="AI991" s="2"/>
      <c r="AJ991" s="2"/>
      <c r="AK991" s="2"/>
      <c r="AL991" s="2"/>
      <c r="AM991" s="2"/>
    </row>
    <row r="992" spans="16:39" x14ac:dyDescent="0.2">
      <c r="P992" s="2"/>
      <c r="Q992" s="2"/>
      <c r="S992" s="2"/>
      <c r="U992" s="2"/>
      <c r="V992" s="2"/>
      <c r="W992" s="2"/>
      <c r="X992" s="2"/>
      <c r="Y992" s="2"/>
      <c r="Z992" s="2"/>
      <c r="AA992" s="2"/>
      <c r="AB992" s="2"/>
      <c r="AC992" s="2"/>
      <c r="AD992" s="2"/>
      <c r="AE992" s="2"/>
      <c r="AF992" s="2"/>
      <c r="AG992" s="2"/>
      <c r="AH992" s="2"/>
      <c r="AI992" s="2"/>
      <c r="AJ992" s="2"/>
      <c r="AK992" s="2"/>
      <c r="AL992" s="2"/>
      <c r="AM992" s="2"/>
    </row>
    <row r="993" s="2" customFormat="1" x14ac:dyDescent="0.2"/>
    <row r="994" s="2" customFormat="1" x14ac:dyDescent="0.2"/>
    <row r="995" s="2" customFormat="1" x14ac:dyDescent="0.2"/>
    <row r="996" s="2" customFormat="1" x14ac:dyDescent="0.2"/>
    <row r="997" s="2" customFormat="1" x14ac:dyDescent="0.2"/>
    <row r="998" s="2" customFormat="1" x14ac:dyDescent="0.2"/>
    <row r="999" s="2" customFormat="1" x14ac:dyDescent="0.2"/>
    <row r="1000" s="2" customFormat="1" x14ac:dyDescent="0.2"/>
    <row r="1001" s="2" customFormat="1" x14ac:dyDescent="0.2"/>
    <row r="1002" s="2" customFormat="1" x14ac:dyDescent="0.2"/>
    <row r="1003" s="2" customFormat="1" x14ac:dyDescent="0.2"/>
    <row r="1004" s="2" customFormat="1" x14ac:dyDescent="0.2"/>
    <row r="1005" s="2" customFormat="1" x14ac:dyDescent="0.2"/>
    <row r="1006" s="2" customFormat="1" x14ac:dyDescent="0.2"/>
    <row r="1007" s="2" customFormat="1" x14ac:dyDescent="0.2"/>
    <row r="1008" s="2" customFormat="1" x14ac:dyDescent="0.2"/>
    <row r="1009" s="2" customFormat="1" x14ac:dyDescent="0.2"/>
    <row r="1010" s="2" customFormat="1" x14ac:dyDescent="0.2"/>
    <row r="1011" s="2" customFormat="1" x14ac:dyDescent="0.2"/>
    <row r="1012" s="2" customFormat="1" x14ac:dyDescent="0.2"/>
    <row r="1013" s="2" customFormat="1" x14ac:dyDescent="0.2"/>
    <row r="1014" s="2" customFormat="1" x14ac:dyDescent="0.2"/>
    <row r="1015" s="2" customFormat="1" x14ac:dyDescent="0.2"/>
    <row r="1016" s="2" customFormat="1" x14ac:dyDescent="0.2"/>
    <row r="1017" s="2" customFormat="1" x14ac:dyDescent="0.2"/>
    <row r="1018" s="2" customFormat="1" x14ac:dyDescent="0.2"/>
    <row r="1019" s="2" customFormat="1" x14ac:dyDescent="0.2"/>
    <row r="1020" s="2" customFormat="1" x14ac:dyDescent="0.2"/>
    <row r="1021" s="2" customFormat="1" x14ac:dyDescent="0.2"/>
    <row r="1022" s="2" customFormat="1" x14ac:dyDescent="0.2"/>
    <row r="1023" s="2" customFormat="1" x14ac:dyDescent="0.2"/>
    <row r="1024" s="2" customFormat="1" x14ac:dyDescent="0.2"/>
    <row r="1025" s="2" customFormat="1" x14ac:dyDescent="0.2"/>
    <row r="1026" s="2" customFormat="1" x14ac:dyDescent="0.2"/>
    <row r="1027" s="2" customFormat="1" x14ac:dyDescent="0.2"/>
    <row r="1028" s="2" customFormat="1" x14ac:dyDescent="0.2"/>
    <row r="1029" s="2" customFormat="1" x14ac:dyDescent="0.2"/>
    <row r="1030" s="2" customFormat="1" x14ac:dyDescent="0.2"/>
    <row r="1031" s="2" customFormat="1" x14ac:dyDescent="0.2"/>
    <row r="1032" s="2" customFormat="1" x14ac:dyDescent="0.2"/>
    <row r="1033" s="2" customFormat="1" x14ac:dyDescent="0.2"/>
    <row r="1034" s="2" customFormat="1" x14ac:dyDescent="0.2"/>
    <row r="1035" s="2" customFormat="1" x14ac:dyDescent="0.2"/>
    <row r="1036" s="2" customFormat="1" x14ac:dyDescent="0.2"/>
    <row r="1037" s="2" customFormat="1" x14ac:dyDescent="0.2"/>
    <row r="1038" s="2" customFormat="1" x14ac:dyDescent="0.2"/>
    <row r="1039" s="2" customFormat="1" x14ac:dyDescent="0.2"/>
    <row r="1040" s="2" customFormat="1" x14ac:dyDescent="0.2"/>
    <row r="1041" s="2" customFormat="1" x14ac:dyDescent="0.2"/>
    <row r="1042" s="2" customFormat="1" x14ac:dyDescent="0.2"/>
    <row r="1043" s="2" customFormat="1" x14ac:dyDescent="0.2"/>
    <row r="1044" s="2" customFormat="1" x14ac:dyDescent="0.2"/>
    <row r="1045" s="2" customFormat="1" x14ac:dyDescent="0.2"/>
    <row r="1046" s="2" customFormat="1" x14ac:dyDescent="0.2"/>
    <row r="1047" s="2" customFormat="1" x14ac:dyDescent="0.2"/>
    <row r="1048" s="2" customFormat="1" x14ac:dyDescent="0.2"/>
    <row r="1049" s="2" customFormat="1" x14ac:dyDescent="0.2"/>
    <row r="1050" s="2" customFormat="1" x14ac:dyDescent="0.2"/>
    <row r="1051" s="2" customFormat="1" x14ac:dyDescent="0.2"/>
    <row r="1052" s="2" customFormat="1" x14ac:dyDescent="0.2"/>
    <row r="1053" s="2" customFormat="1" x14ac:dyDescent="0.2"/>
    <row r="1054" s="2" customFormat="1" x14ac:dyDescent="0.2"/>
    <row r="1055" s="2" customFormat="1" x14ac:dyDescent="0.2"/>
    <row r="1056" s="2" customFormat="1" x14ac:dyDescent="0.2"/>
    <row r="1057" s="2" customFormat="1" x14ac:dyDescent="0.2"/>
    <row r="1058" s="2" customFormat="1" x14ac:dyDescent="0.2"/>
    <row r="1059" s="2" customFormat="1" x14ac:dyDescent="0.2"/>
    <row r="1060" s="2" customFormat="1" x14ac:dyDescent="0.2"/>
    <row r="1061" s="2" customFormat="1" x14ac:dyDescent="0.2"/>
    <row r="1062" s="2" customFormat="1" x14ac:dyDescent="0.2"/>
    <row r="1063" s="2" customFormat="1" x14ac:dyDescent="0.2"/>
    <row r="1064" s="2" customFormat="1" x14ac:dyDescent="0.2"/>
    <row r="1065" s="2" customFormat="1" x14ac:dyDescent="0.2"/>
    <row r="1066" s="2" customFormat="1" x14ac:dyDescent="0.2"/>
    <row r="1067" s="2" customFormat="1" x14ac:dyDescent="0.2"/>
    <row r="1068" s="2" customFormat="1" x14ac:dyDescent="0.2"/>
    <row r="1069" s="2" customFormat="1" x14ac:dyDescent="0.2"/>
    <row r="1070" s="2" customFormat="1" x14ac:dyDescent="0.2"/>
    <row r="1071" s="2" customFormat="1" x14ac:dyDescent="0.2"/>
    <row r="1072" s="2" customFormat="1" x14ac:dyDescent="0.2"/>
    <row r="1073" s="2" customFormat="1" x14ac:dyDescent="0.2"/>
    <row r="1074" s="2" customFormat="1" x14ac:dyDescent="0.2"/>
    <row r="1075" s="2" customFormat="1" x14ac:dyDescent="0.2"/>
    <row r="1076" s="2" customFormat="1" x14ac:dyDescent="0.2"/>
    <row r="1077" s="2" customFormat="1" x14ac:dyDescent="0.2"/>
    <row r="1078" s="2" customFormat="1" x14ac:dyDescent="0.2"/>
    <row r="1079" s="2" customFormat="1" x14ac:dyDescent="0.2"/>
    <row r="1080" s="2" customFormat="1" x14ac:dyDescent="0.2"/>
    <row r="1081" s="2" customFormat="1" x14ac:dyDescent="0.2"/>
    <row r="1082" s="2" customFormat="1" x14ac:dyDescent="0.2"/>
    <row r="1083" s="2" customFormat="1" x14ac:dyDescent="0.2"/>
    <row r="1084" s="2" customFormat="1" x14ac:dyDescent="0.2"/>
    <row r="1085" s="2" customFormat="1" x14ac:dyDescent="0.2"/>
    <row r="1086" s="2" customFormat="1" x14ac:dyDescent="0.2"/>
    <row r="1087" s="2" customFormat="1" x14ac:dyDescent="0.2"/>
    <row r="1088" s="2" customFormat="1" x14ac:dyDescent="0.2"/>
    <row r="1089" s="2" customFormat="1" x14ac:dyDescent="0.2"/>
    <row r="1090" s="2" customFormat="1" x14ac:dyDescent="0.2"/>
    <row r="1091" s="2" customFormat="1" x14ac:dyDescent="0.2"/>
    <row r="1092" s="2" customFormat="1" x14ac:dyDescent="0.2"/>
    <row r="1093" s="2" customFormat="1" x14ac:dyDescent="0.2"/>
    <row r="1094" s="2" customFormat="1" x14ac:dyDescent="0.2"/>
    <row r="1095" s="2" customFormat="1" x14ac:dyDescent="0.2"/>
    <row r="1096" s="2" customFormat="1" x14ac:dyDescent="0.2"/>
    <row r="1097" s="2" customFormat="1" x14ac:dyDescent="0.2"/>
    <row r="1098" s="2" customFormat="1" x14ac:dyDescent="0.2"/>
    <row r="1099" s="2" customFormat="1" x14ac:dyDescent="0.2"/>
    <row r="1100" s="2" customFormat="1" x14ac:dyDescent="0.2"/>
    <row r="1101" s="2" customFormat="1" x14ac:dyDescent="0.2"/>
    <row r="1102" s="2" customFormat="1" x14ac:dyDescent="0.2"/>
    <row r="1103" s="2" customFormat="1" x14ac:dyDescent="0.2"/>
    <row r="1104" s="2" customFormat="1" x14ac:dyDescent="0.2"/>
    <row r="1105" s="2" customFormat="1" x14ac:dyDescent="0.2"/>
    <row r="1106" s="2" customFormat="1" x14ac:dyDescent="0.2"/>
    <row r="1107" s="2" customFormat="1" x14ac:dyDescent="0.2"/>
    <row r="1108" s="2" customFormat="1" x14ac:dyDescent="0.2"/>
    <row r="1109" s="2" customFormat="1" x14ac:dyDescent="0.2"/>
    <row r="1110" s="2" customFormat="1" x14ac:dyDescent="0.2"/>
    <row r="1111" s="2" customFormat="1" x14ac:dyDescent="0.2"/>
    <row r="1112" s="2" customFormat="1" x14ac:dyDescent="0.2"/>
    <row r="1113" s="2" customFormat="1" x14ac:dyDescent="0.2"/>
    <row r="1114" s="2" customFormat="1" x14ac:dyDescent="0.2"/>
    <row r="1115" s="2" customFormat="1" x14ac:dyDescent="0.2"/>
    <row r="1116" s="2" customFormat="1" x14ac:dyDescent="0.2"/>
    <row r="1117" s="2" customFormat="1" x14ac:dyDescent="0.2"/>
    <row r="1118" s="2" customFormat="1" x14ac:dyDescent="0.2"/>
    <row r="1119" s="2" customFormat="1" x14ac:dyDescent="0.2"/>
    <row r="1120" s="2" customFormat="1" x14ac:dyDescent="0.2"/>
    <row r="1121" s="2" customFormat="1" x14ac:dyDescent="0.2"/>
    <row r="1122" s="2" customFormat="1" x14ac:dyDescent="0.2"/>
    <row r="1123" s="2" customFormat="1" x14ac:dyDescent="0.2"/>
    <row r="1124" s="2" customFormat="1" x14ac:dyDescent="0.2"/>
    <row r="1125" s="2" customFormat="1" x14ac:dyDescent="0.2"/>
    <row r="1126" s="2" customFormat="1" x14ac:dyDescent="0.2"/>
    <row r="1127" s="2" customFormat="1" x14ac:dyDescent="0.2"/>
    <row r="1128" s="2" customFormat="1" x14ac:dyDescent="0.2"/>
    <row r="1129" s="2" customFormat="1" x14ac:dyDescent="0.2"/>
    <row r="1130" s="2" customFormat="1" x14ac:dyDescent="0.2"/>
    <row r="1131" s="2" customFormat="1" x14ac:dyDescent="0.2"/>
    <row r="1132" s="2" customFormat="1" x14ac:dyDescent="0.2"/>
    <row r="1133" s="2" customFormat="1" x14ac:dyDescent="0.2"/>
    <row r="1134" s="2" customFormat="1" x14ac:dyDescent="0.2"/>
    <row r="1135" s="2" customFormat="1" x14ac:dyDescent="0.2"/>
    <row r="1136" s="2" customFormat="1" x14ac:dyDescent="0.2"/>
    <row r="1137" s="2" customFormat="1" x14ac:dyDescent="0.2"/>
    <row r="1138" s="2" customFormat="1" x14ac:dyDescent="0.2"/>
    <row r="1139" s="2" customFormat="1" x14ac:dyDescent="0.2"/>
    <row r="1140" s="2" customFormat="1" x14ac:dyDescent="0.2"/>
    <row r="1141" s="2" customFormat="1" x14ac:dyDescent="0.2"/>
    <row r="1142" s="2" customFormat="1" x14ac:dyDescent="0.2"/>
    <row r="1143" s="2" customFormat="1" x14ac:dyDescent="0.2"/>
    <row r="1144" s="2" customFormat="1" x14ac:dyDescent="0.2"/>
    <row r="1145" s="2" customFormat="1" x14ac:dyDescent="0.2"/>
    <row r="1146" s="2" customFormat="1" x14ac:dyDescent="0.2"/>
    <row r="1147" s="2" customFormat="1" x14ac:dyDescent="0.2"/>
    <row r="1148" s="2" customFormat="1" x14ac:dyDescent="0.2"/>
    <row r="1149" s="2" customFormat="1" x14ac:dyDescent="0.2"/>
    <row r="1150" s="2" customFormat="1" x14ac:dyDescent="0.2"/>
    <row r="1151" s="2" customFormat="1" x14ac:dyDescent="0.2"/>
    <row r="1152" s="2" customFormat="1" x14ac:dyDescent="0.2"/>
    <row r="1153" s="2" customFormat="1" x14ac:dyDescent="0.2"/>
    <row r="1154" s="2" customFormat="1" x14ac:dyDescent="0.2"/>
    <row r="1155" s="2" customFormat="1" x14ac:dyDescent="0.2"/>
    <row r="1156" s="2" customFormat="1" x14ac:dyDescent="0.2"/>
    <row r="1157" s="2" customFormat="1" x14ac:dyDescent="0.2"/>
    <row r="1158" s="2" customFormat="1" x14ac:dyDescent="0.2"/>
    <row r="1159" s="2" customFormat="1" x14ac:dyDescent="0.2"/>
    <row r="1160" s="2" customFormat="1" x14ac:dyDescent="0.2"/>
    <row r="1161" s="2" customFormat="1" x14ac:dyDescent="0.2"/>
    <row r="1162" s="2" customFormat="1" x14ac:dyDescent="0.2"/>
    <row r="1163" s="2" customFormat="1" x14ac:dyDescent="0.2"/>
    <row r="1164" s="2" customFormat="1" x14ac:dyDescent="0.2"/>
    <row r="1165" s="2" customFormat="1" x14ac:dyDescent="0.2"/>
    <row r="1166" s="2" customFormat="1" x14ac:dyDescent="0.2"/>
    <row r="1167" s="2" customFormat="1" x14ac:dyDescent="0.2"/>
    <row r="1168" s="2" customFormat="1" x14ac:dyDescent="0.2"/>
    <row r="1169" s="2" customFormat="1" x14ac:dyDescent="0.2"/>
    <row r="1170" s="2" customFormat="1" x14ac:dyDescent="0.2"/>
    <row r="1171" s="2" customFormat="1" x14ac:dyDescent="0.2"/>
    <row r="1172" s="2" customFormat="1" x14ac:dyDescent="0.2"/>
    <row r="1173" s="2" customFormat="1" x14ac:dyDescent="0.2"/>
    <row r="1174" s="2" customFormat="1" x14ac:dyDescent="0.2"/>
    <row r="1175" s="2" customFormat="1" x14ac:dyDescent="0.2"/>
    <row r="1176" s="2" customFormat="1" x14ac:dyDescent="0.2"/>
    <row r="1177" s="2" customFormat="1" x14ac:dyDescent="0.2"/>
    <row r="1178" s="2" customFormat="1" x14ac:dyDescent="0.2"/>
    <row r="1179" s="2" customFormat="1" x14ac:dyDescent="0.2"/>
    <row r="1180" s="2" customFormat="1" x14ac:dyDescent="0.2"/>
    <row r="1181" s="2" customFormat="1" x14ac:dyDescent="0.2"/>
    <row r="1182" s="2" customFormat="1" x14ac:dyDescent="0.2"/>
    <row r="1183" s="2" customFormat="1" x14ac:dyDescent="0.2"/>
    <row r="1184" s="2" customFormat="1" x14ac:dyDescent="0.2"/>
    <row r="1185" s="2" customFormat="1" x14ac:dyDescent="0.2"/>
    <row r="1186" s="2" customFormat="1" x14ac:dyDescent="0.2"/>
    <row r="1187" s="2" customFormat="1" x14ac:dyDescent="0.2"/>
    <row r="1188" s="2" customFormat="1" x14ac:dyDescent="0.2"/>
    <row r="1189" s="2" customFormat="1" x14ac:dyDescent="0.2"/>
    <row r="1190" s="2" customFormat="1" x14ac:dyDescent="0.2"/>
    <row r="1191" s="2" customFormat="1" x14ac:dyDescent="0.2"/>
    <row r="1192" s="2" customFormat="1" x14ac:dyDescent="0.2"/>
    <row r="1193" s="2" customFormat="1" x14ac:dyDescent="0.2"/>
    <row r="1194" s="2" customFormat="1" x14ac:dyDescent="0.2"/>
    <row r="1195" s="2" customFormat="1" x14ac:dyDescent="0.2"/>
    <row r="1196" s="2" customFormat="1" x14ac:dyDescent="0.2"/>
    <row r="1197" s="2" customFormat="1" x14ac:dyDescent="0.2"/>
    <row r="1198" s="2" customFormat="1" x14ac:dyDescent="0.2"/>
    <row r="1199" s="2" customFormat="1" x14ac:dyDescent="0.2"/>
    <row r="1200" s="2" customFormat="1" x14ac:dyDescent="0.2"/>
    <row r="1201" s="2" customFormat="1" x14ac:dyDescent="0.2"/>
    <row r="1202" s="2" customFormat="1" x14ac:dyDescent="0.2"/>
    <row r="1203" s="2" customFormat="1" x14ac:dyDescent="0.2"/>
    <row r="1204" s="2" customFormat="1" x14ac:dyDescent="0.2"/>
    <row r="1205" s="2" customFormat="1" x14ac:dyDescent="0.2"/>
    <row r="1206" s="2" customFormat="1" x14ac:dyDescent="0.2"/>
    <row r="1207" s="2" customFormat="1" x14ac:dyDescent="0.2"/>
    <row r="1208" s="2" customFormat="1" x14ac:dyDescent="0.2"/>
    <row r="1209" s="2" customFormat="1" x14ac:dyDescent="0.2"/>
    <row r="1210" s="2" customFormat="1" x14ac:dyDescent="0.2"/>
    <row r="1211" s="2" customFormat="1" x14ac:dyDescent="0.2"/>
    <row r="1212" s="2" customFormat="1" x14ac:dyDescent="0.2"/>
    <row r="1213" s="2" customFormat="1" x14ac:dyDescent="0.2"/>
    <row r="1214" s="2" customFormat="1" x14ac:dyDescent="0.2"/>
    <row r="1215" s="2" customFormat="1" x14ac:dyDescent="0.2"/>
    <row r="1216" s="2" customFormat="1" x14ac:dyDescent="0.2"/>
    <row r="1217" s="2" customFormat="1" x14ac:dyDescent="0.2"/>
    <row r="1218" s="2" customFormat="1" x14ac:dyDescent="0.2"/>
    <row r="1219" s="2" customFormat="1" x14ac:dyDescent="0.2"/>
    <row r="1220" s="2" customFormat="1" x14ac:dyDescent="0.2"/>
    <row r="1221" s="2" customFormat="1" x14ac:dyDescent="0.2"/>
    <row r="1222" s="2" customFormat="1" x14ac:dyDescent="0.2"/>
    <row r="1223" s="2" customFormat="1" x14ac:dyDescent="0.2"/>
    <row r="1224" s="2" customFormat="1" x14ac:dyDescent="0.2"/>
    <row r="1225" s="2" customFormat="1" x14ac:dyDescent="0.2"/>
    <row r="1226" s="2" customFormat="1" x14ac:dyDescent="0.2"/>
    <row r="1227" s="2" customFormat="1" x14ac:dyDescent="0.2"/>
  </sheetData>
  <sortState xmlns:xlrd2="http://schemas.microsoft.com/office/spreadsheetml/2017/richdata2" ref="A229:AP230">
    <sortCondition ref="D229:D230"/>
  </sortState>
  <mergeCells count="13">
    <mergeCell ref="N15:T16"/>
    <mergeCell ref="M13:T13"/>
    <mergeCell ref="D923:E923"/>
    <mergeCell ref="C19:T19"/>
    <mergeCell ref="O18:P18"/>
    <mergeCell ref="C919:T919"/>
    <mergeCell ref="C920:T920"/>
    <mergeCell ref="AE14:AG14"/>
    <mergeCell ref="W10:X10"/>
    <mergeCell ref="Z10:AG10"/>
    <mergeCell ref="W13:X13"/>
    <mergeCell ref="O11:P11"/>
    <mergeCell ref="O10:T10"/>
  </mergeCells>
  <phoneticPr fontId="0" type="noConversion"/>
  <printOptions horizontalCentered="1"/>
  <pageMargins left="0.35" right="0.35" top="0.35" bottom="0.5" header="0.5" footer="0.35"/>
  <pageSetup orientation="portrait" r:id="rId1"/>
  <headerFooter alignWithMargins="0">
    <oddFooter>&amp;C&amp;8Page &amp;P of &amp;N</oddFooter>
  </headerFooter>
  <rowBreaks count="11" manualBreakCount="11">
    <brk id="12" max="16383" man="1"/>
    <brk id="109" max="16383" man="1"/>
    <brk id="195" max="16383" man="1"/>
    <brk id="265" max="16383" man="1"/>
    <brk id="357" max="16383" man="1"/>
    <brk id="442" max="16383" man="1"/>
    <brk id="533" max="16383" man="1"/>
    <brk id="612" max="16383" man="1"/>
    <brk id="691" max="16383" man="1"/>
    <brk id="778" max="16383" man="1"/>
    <brk id="849" max="16383"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B30"/>
  <sheetViews>
    <sheetView workbookViewId="0">
      <selection activeCell="B1" sqref="B1"/>
    </sheetView>
  </sheetViews>
  <sheetFormatPr defaultRowHeight="12.75" x14ac:dyDescent="0.2"/>
  <cols>
    <col min="1" max="1" width="26.5703125" customWidth="1"/>
    <col min="2" max="2" width="50.5703125" customWidth="1"/>
  </cols>
  <sheetData>
    <row r="1" spans="1:2" x14ac:dyDescent="0.2">
      <c r="A1" t="s">
        <v>173</v>
      </c>
    </row>
    <row r="3" spans="1:2" x14ac:dyDescent="0.2">
      <c r="A3" s="137" t="s">
        <v>174</v>
      </c>
      <c r="B3" s="138" t="s">
        <v>175</v>
      </c>
    </row>
    <row r="5" spans="1:2" x14ac:dyDescent="0.2">
      <c r="A5" s="139" t="s">
        <v>176</v>
      </c>
      <c r="B5" s="138" t="s">
        <v>430</v>
      </c>
    </row>
    <row r="8" spans="1:2" x14ac:dyDescent="0.2">
      <c r="A8" s="140" t="s">
        <v>119</v>
      </c>
      <c r="B8" s="140" t="s">
        <v>177</v>
      </c>
    </row>
    <row r="9" spans="1:2" x14ac:dyDescent="0.2">
      <c r="A9" s="141" t="s">
        <v>672</v>
      </c>
      <c r="B9" s="138" t="s">
        <v>431</v>
      </c>
    </row>
    <row r="10" spans="1:2" x14ac:dyDescent="0.2">
      <c r="A10" s="141" t="s">
        <v>671</v>
      </c>
      <c r="B10" s="138" t="s">
        <v>673</v>
      </c>
    </row>
    <row r="11" spans="1:2" x14ac:dyDescent="0.2">
      <c r="A11" s="141" t="s">
        <v>26</v>
      </c>
      <c r="B11" s="138" t="s">
        <v>432</v>
      </c>
    </row>
    <row r="12" spans="1:2" x14ac:dyDescent="0.2">
      <c r="A12" s="223" t="s">
        <v>1125</v>
      </c>
      <c r="B12" s="138" t="s">
        <v>1126</v>
      </c>
    </row>
    <row r="13" spans="1:2" x14ac:dyDescent="0.2">
      <c r="A13" s="141"/>
      <c r="B13" s="138"/>
    </row>
    <row r="14" spans="1:2" x14ac:dyDescent="0.2">
      <c r="A14" s="141"/>
      <c r="B14" s="141"/>
    </row>
    <row r="15" spans="1:2" x14ac:dyDescent="0.2">
      <c r="A15" s="141"/>
      <c r="B15" s="141"/>
    </row>
    <row r="16" spans="1:2" x14ac:dyDescent="0.2">
      <c r="A16" s="141"/>
      <c r="B16" s="141"/>
    </row>
    <row r="17" spans="1:2" x14ac:dyDescent="0.2">
      <c r="A17" s="141"/>
      <c r="B17" s="141"/>
    </row>
    <row r="18" spans="1:2" x14ac:dyDescent="0.2">
      <c r="A18" s="141"/>
      <c r="B18" s="141"/>
    </row>
    <row r="19" spans="1:2" x14ac:dyDescent="0.2">
      <c r="A19" s="141"/>
      <c r="B19" s="141"/>
    </row>
    <row r="20" spans="1:2" x14ac:dyDescent="0.2">
      <c r="A20" s="141"/>
      <c r="B20" s="141"/>
    </row>
    <row r="21" spans="1:2" x14ac:dyDescent="0.2">
      <c r="A21" s="141"/>
      <c r="B21" s="141"/>
    </row>
    <row r="22" spans="1:2" x14ac:dyDescent="0.2">
      <c r="A22" s="141"/>
      <c r="B22" s="141"/>
    </row>
    <row r="23" spans="1:2" x14ac:dyDescent="0.2">
      <c r="A23" s="141"/>
      <c r="B23" s="141"/>
    </row>
    <row r="24" spans="1:2" x14ac:dyDescent="0.2">
      <c r="A24" s="141"/>
      <c r="B24" s="141"/>
    </row>
    <row r="25" spans="1:2" x14ac:dyDescent="0.2">
      <c r="A25" s="141"/>
      <c r="B25" s="141"/>
    </row>
    <row r="26" spans="1:2" x14ac:dyDescent="0.2">
      <c r="A26" s="141"/>
      <c r="B26" s="141"/>
    </row>
    <row r="27" spans="1:2" x14ac:dyDescent="0.2">
      <c r="A27" s="141"/>
      <c r="B27" s="141"/>
    </row>
    <row r="28" spans="1:2" x14ac:dyDescent="0.2">
      <c r="A28" s="141"/>
      <c r="B28" s="141"/>
    </row>
    <row r="29" spans="1:2" x14ac:dyDescent="0.2">
      <c r="A29" s="141"/>
      <c r="B29" s="141"/>
    </row>
    <row r="30" spans="1:2" x14ac:dyDescent="0.2">
      <c r="A30" s="141"/>
      <c r="B30" s="141"/>
    </row>
  </sheetData>
  <phoneticPr fontId="0" type="noConversion"/>
  <hyperlinks>
    <hyperlink ref="B3" r:id="rId1" xr:uid="{00000000-0004-0000-0300-000000000000}"/>
    <hyperlink ref="B5" r:id="rId2" xr:uid="{00000000-0004-0000-0300-000001000000}"/>
    <hyperlink ref="B9" r:id="rId3" xr:uid="{00000000-0004-0000-0300-000002000000}"/>
    <hyperlink ref="B11" r:id="rId4" xr:uid="{00000000-0004-0000-0300-000003000000}"/>
    <hyperlink ref="B10" r:id="rId5" xr:uid="{00000000-0004-0000-0300-000004000000}"/>
    <hyperlink ref="B12" r:id="rId6" xr:uid="{DB511797-FA39-49D4-A22F-E1D4B878680F}"/>
  </hyperlinks>
  <pageMargins left="0.75" right="0.75" top="1" bottom="1" header="0.5" footer="0.5"/>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3"/>
  <dimension ref="A1:H305"/>
  <sheetViews>
    <sheetView zoomScaleNormal="100" workbookViewId="0">
      <selection activeCell="E2" sqref="E2"/>
    </sheetView>
  </sheetViews>
  <sheetFormatPr defaultRowHeight="12.75" x14ac:dyDescent="0.2"/>
  <cols>
    <col min="1" max="1" width="11.5703125" style="99" customWidth="1"/>
    <col min="2" max="2" width="32.85546875" bestFit="1" customWidth="1"/>
    <col min="3" max="3" width="68.7109375" customWidth="1"/>
    <col min="4" max="4" width="9.140625" hidden="1" customWidth="1"/>
  </cols>
  <sheetData>
    <row r="1" spans="1:3" x14ac:dyDescent="0.2">
      <c r="A1" s="97" t="s">
        <v>80</v>
      </c>
      <c r="B1" s="97"/>
      <c r="C1" s="97"/>
    </row>
    <row r="2" spans="1:3" x14ac:dyDescent="0.2">
      <c r="A2" s="98" t="s">
        <v>81</v>
      </c>
      <c r="B2" s="98" t="s">
        <v>142</v>
      </c>
      <c r="C2" s="98" t="s">
        <v>108</v>
      </c>
    </row>
    <row r="3" spans="1:3" x14ac:dyDescent="0.2">
      <c r="A3" s="171" t="s">
        <v>82</v>
      </c>
    </row>
    <row r="4" spans="1:3" s="183" customFormat="1" ht="3.95" customHeight="1" x14ac:dyDescent="0.2">
      <c r="A4" s="178"/>
      <c r="B4" s="179"/>
      <c r="C4" s="179"/>
    </row>
    <row r="5" spans="1:3" s="183" customFormat="1" ht="25.5" x14ac:dyDescent="0.2">
      <c r="A5" s="182">
        <v>40744</v>
      </c>
      <c r="B5" s="183" t="s">
        <v>67</v>
      </c>
      <c r="C5" s="184" t="s">
        <v>267</v>
      </c>
    </row>
    <row r="6" spans="1:3" s="183" customFormat="1" x14ac:dyDescent="0.2">
      <c r="A6" s="182">
        <v>40744</v>
      </c>
      <c r="B6" s="183" t="s">
        <v>34</v>
      </c>
      <c r="C6" s="185" t="s">
        <v>33</v>
      </c>
    </row>
    <row r="7" spans="1:3" s="183" customFormat="1" x14ac:dyDescent="0.2">
      <c r="A7" s="182">
        <v>40744</v>
      </c>
      <c r="B7" s="186" t="s">
        <v>6</v>
      </c>
      <c r="C7" s="185" t="s">
        <v>11</v>
      </c>
    </row>
    <row r="8" spans="1:3" s="183" customFormat="1" x14ac:dyDescent="0.2">
      <c r="A8" s="182">
        <v>40744</v>
      </c>
      <c r="B8" s="183" t="s">
        <v>42</v>
      </c>
      <c r="C8" s="184" t="s">
        <v>43</v>
      </c>
    </row>
    <row r="9" spans="1:3" s="183" customFormat="1" x14ac:dyDescent="0.2">
      <c r="A9" s="182">
        <v>40744</v>
      </c>
      <c r="B9" s="183" t="s">
        <v>54</v>
      </c>
      <c r="C9" s="184" t="s">
        <v>183</v>
      </c>
    </row>
    <row r="10" spans="1:3" s="183" customFormat="1" x14ac:dyDescent="0.2">
      <c r="A10" s="182">
        <v>40744</v>
      </c>
      <c r="B10" s="183" t="s">
        <v>71</v>
      </c>
      <c r="C10" s="184" t="s">
        <v>125</v>
      </c>
    </row>
    <row r="11" spans="1:3" s="183" customFormat="1" x14ac:dyDescent="0.2">
      <c r="A11" s="182">
        <v>40744</v>
      </c>
      <c r="B11" s="183" t="s">
        <v>56</v>
      </c>
      <c r="C11" s="184" t="s">
        <v>268</v>
      </c>
    </row>
    <row r="12" spans="1:3" s="183" customFormat="1" ht="25.5" x14ac:dyDescent="0.2">
      <c r="A12" s="182">
        <v>40744</v>
      </c>
      <c r="B12" s="183" t="s">
        <v>57</v>
      </c>
      <c r="C12" s="185" t="s">
        <v>498</v>
      </c>
    </row>
    <row r="13" spans="1:3" s="183" customFormat="1" x14ac:dyDescent="0.2">
      <c r="A13" s="182">
        <v>40744</v>
      </c>
      <c r="B13" s="183" t="s">
        <v>187</v>
      </c>
      <c r="C13" s="184" t="s">
        <v>186</v>
      </c>
    </row>
    <row r="14" spans="1:3" s="183" customFormat="1" x14ac:dyDescent="0.2">
      <c r="A14" s="182">
        <v>40744</v>
      </c>
      <c r="B14" s="183" t="s">
        <v>205</v>
      </c>
      <c r="C14" s="184" t="s">
        <v>269</v>
      </c>
    </row>
    <row r="15" spans="1:3" s="183" customFormat="1" x14ac:dyDescent="0.2">
      <c r="A15" s="182" t="s">
        <v>184</v>
      </c>
      <c r="B15" s="183" t="s">
        <v>207</v>
      </c>
      <c r="C15" s="184" t="s">
        <v>16</v>
      </c>
    </row>
    <row r="16" spans="1:3" s="183" customFormat="1" x14ac:dyDescent="0.2">
      <c r="A16" s="182">
        <v>40744</v>
      </c>
      <c r="B16" s="183" t="s">
        <v>121</v>
      </c>
      <c r="C16" s="184" t="s">
        <v>84</v>
      </c>
    </row>
    <row r="17" spans="1:3" s="183" customFormat="1" x14ac:dyDescent="0.2">
      <c r="A17" s="182">
        <v>40744</v>
      </c>
      <c r="B17" s="183" t="s">
        <v>23</v>
      </c>
      <c r="C17" s="184" t="s">
        <v>191</v>
      </c>
    </row>
    <row r="18" spans="1:3" s="183" customFormat="1" x14ac:dyDescent="0.2">
      <c r="A18" s="182">
        <v>40744</v>
      </c>
      <c r="B18" s="183" t="s">
        <v>73</v>
      </c>
      <c r="C18" s="184" t="s">
        <v>270</v>
      </c>
    </row>
    <row r="19" spans="1:3" s="183" customFormat="1" ht="25.5" x14ac:dyDescent="0.2">
      <c r="A19" s="182">
        <v>40744</v>
      </c>
      <c r="B19" s="183" t="s">
        <v>61</v>
      </c>
      <c r="C19" s="184" t="s">
        <v>192</v>
      </c>
    </row>
    <row r="20" spans="1:3" s="183" customFormat="1" x14ac:dyDescent="0.2">
      <c r="A20" s="182">
        <v>40744</v>
      </c>
      <c r="B20" s="183" t="s">
        <v>62</v>
      </c>
      <c r="C20" s="184" t="s">
        <v>123</v>
      </c>
    </row>
    <row r="21" spans="1:3" s="183" customFormat="1" x14ac:dyDescent="0.2">
      <c r="A21" s="182">
        <v>40744</v>
      </c>
      <c r="B21" s="183" t="s">
        <v>63</v>
      </c>
      <c r="C21" s="184" t="s">
        <v>124</v>
      </c>
    </row>
    <row r="22" spans="1:3" s="183" customFormat="1" x14ac:dyDescent="0.2">
      <c r="A22" s="180">
        <v>41136</v>
      </c>
      <c r="B22" s="179" t="s">
        <v>210</v>
      </c>
      <c r="C22" s="187" t="s">
        <v>271</v>
      </c>
    </row>
    <row r="23" spans="1:3" s="183" customFormat="1" ht="25.5" x14ac:dyDescent="0.2">
      <c r="A23" s="178">
        <v>41136</v>
      </c>
      <c r="B23" s="179" t="s">
        <v>67</v>
      </c>
      <c r="C23" s="187" t="s">
        <v>499</v>
      </c>
    </row>
    <row r="24" spans="1:3" s="183" customFormat="1" x14ac:dyDescent="0.2">
      <c r="A24" s="178">
        <v>41136</v>
      </c>
      <c r="B24" s="179" t="s">
        <v>67</v>
      </c>
      <c r="C24" s="187" t="s">
        <v>285</v>
      </c>
    </row>
    <row r="25" spans="1:3" s="183" customFormat="1" x14ac:dyDescent="0.2">
      <c r="A25" s="178">
        <v>41136</v>
      </c>
      <c r="B25" s="179" t="s">
        <v>42</v>
      </c>
      <c r="C25" s="187" t="s">
        <v>272</v>
      </c>
    </row>
    <row r="26" spans="1:3" s="183" customFormat="1" x14ac:dyDescent="0.2">
      <c r="A26" s="178">
        <v>41136</v>
      </c>
      <c r="B26" s="179" t="s">
        <v>287</v>
      </c>
      <c r="C26" s="187" t="s">
        <v>288</v>
      </c>
    </row>
    <row r="27" spans="1:3" s="183" customFormat="1" ht="38.25" x14ac:dyDescent="0.2">
      <c r="A27" s="180">
        <v>41136</v>
      </c>
      <c r="B27" s="179" t="s">
        <v>56</v>
      </c>
      <c r="C27" s="187" t="s">
        <v>273</v>
      </c>
    </row>
    <row r="28" spans="1:3" s="183" customFormat="1" x14ac:dyDescent="0.2">
      <c r="A28" s="178">
        <v>41136</v>
      </c>
      <c r="B28" s="179" t="s">
        <v>57</v>
      </c>
      <c r="C28" s="187" t="s">
        <v>233</v>
      </c>
    </row>
    <row r="29" spans="1:3" s="183" customFormat="1" x14ac:dyDescent="0.2">
      <c r="A29" s="178">
        <v>41136</v>
      </c>
      <c r="B29" s="179" t="s">
        <v>234</v>
      </c>
      <c r="C29" s="187" t="s">
        <v>274</v>
      </c>
    </row>
    <row r="30" spans="1:3" s="183" customFormat="1" x14ac:dyDescent="0.2">
      <c r="A30" s="180">
        <v>41136</v>
      </c>
      <c r="B30" s="179" t="s">
        <v>187</v>
      </c>
      <c r="C30" s="187" t="s">
        <v>209</v>
      </c>
    </row>
    <row r="31" spans="1:3" s="183" customFormat="1" x14ac:dyDescent="0.2">
      <c r="A31" s="178">
        <v>41136</v>
      </c>
      <c r="B31" s="179" t="s">
        <v>205</v>
      </c>
      <c r="C31" s="187" t="s">
        <v>237</v>
      </c>
    </row>
    <row r="32" spans="1:3" s="179" customFormat="1" x14ac:dyDescent="0.2">
      <c r="A32" s="178">
        <v>41136</v>
      </c>
      <c r="B32" s="179" t="s">
        <v>121</v>
      </c>
      <c r="C32" s="187" t="s">
        <v>246</v>
      </c>
    </row>
    <row r="33" spans="1:3" s="183" customFormat="1" x14ac:dyDescent="0.2">
      <c r="A33" s="182" t="s">
        <v>184</v>
      </c>
      <c r="B33" s="179" t="s">
        <v>243</v>
      </c>
      <c r="C33" s="187" t="s">
        <v>245</v>
      </c>
    </row>
    <row r="34" spans="1:3" s="183" customFormat="1" x14ac:dyDescent="0.2">
      <c r="A34" s="180">
        <v>41136</v>
      </c>
      <c r="B34" s="179" t="s">
        <v>52</v>
      </c>
      <c r="C34" s="187" t="s">
        <v>297</v>
      </c>
    </row>
    <row r="35" spans="1:3" s="183" customFormat="1" x14ac:dyDescent="0.2">
      <c r="A35" s="180">
        <v>41136</v>
      </c>
      <c r="B35" s="179" t="s">
        <v>72</v>
      </c>
      <c r="C35" s="187" t="s">
        <v>296</v>
      </c>
    </row>
    <row r="36" spans="1:3" s="183" customFormat="1" x14ac:dyDescent="0.2">
      <c r="A36" s="178">
        <v>41136</v>
      </c>
      <c r="B36" s="179" t="s">
        <v>59</v>
      </c>
      <c r="C36" s="187" t="s">
        <v>253</v>
      </c>
    </row>
    <row r="37" spans="1:3" s="183" customFormat="1" x14ac:dyDescent="0.2">
      <c r="A37" s="178">
        <v>41136</v>
      </c>
      <c r="B37" s="179" t="s">
        <v>254</v>
      </c>
      <c r="C37" s="187" t="s">
        <v>274</v>
      </c>
    </row>
    <row r="38" spans="1:3" s="183" customFormat="1" x14ac:dyDescent="0.2">
      <c r="A38" s="178">
        <v>41136</v>
      </c>
      <c r="B38" s="179" t="s">
        <v>61</v>
      </c>
      <c r="C38" s="187" t="s">
        <v>275</v>
      </c>
    </row>
    <row r="39" spans="1:3" s="183" customFormat="1" ht="25.5" x14ac:dyDescent="0.2">
      <c r="A39" s="178">
        <v>41136</v>
      </c>
      <c r="B39" s="179" t="s">
        <v>61</v>
      </c>
      <c r="C39" s="187" t="s">
        <v>277</v>
      </c>
    </row>
    <row r="40" spans="1:3" s="183" customFormat="1" ht="25.5" x14ac:dyDescent="0.2">
      <c r="A40" s="178">
        <v>41136</v>
      </c>
      <c r="B40" s="179" t="s">
        <v>63</v>
      </c>
      <c r="C40" s="187" t="s">
        <v>282</v>
      </c>
    </row>
    <row r="41" spans="1:3" s="186" customFormat="1" x14ac:dyDescent="0.2">
      <c r="A41" s="182">
        <v>41822</v>
      </c>
      <c r="B41" s="186" t="s">
        <v>338</v>
      </c>
      <c r="C41" s="185" t="s">
        <v>310</v>
      </c>
    </row>
    <row r="42" spans="1:3" s="186" customFormat="1" ht="51" x14ac:dyDescent="0.2">
      <c r="A42" s="182">
        <v>41822</v>
      </c>
      <c r="B42" s="186" t="s">
        <v>337</v>
      </c>
      <c r="C42" s="185" t="s">
        <v>339</v>
      </c>
    </row>
    <row r="43" spans="1:3" s="186" customFormat="1" ht="25.5" x14ac:dyDescent="0.2">
      <c r="A43" s="182">
        <v>41822</v>
      </c>
      <c r="B43" s="186" t="s">
        <v>319</v>
      </c>
      <c r="C43" s="185" t="s">
        <v>364</v>
      </c>
    </row>
    <row r="44" spans="1:3" s="186" customFormat="1" x14ac:dyDescent="0.2">
      <c r="A44" s="182">
        <v>41822</v>
      </c>
      <c r="B44" s="186" t="s">
        <v>370</v>
      </c>
      <c r="C44" s="185" t="s">
        <v>371</v>
      </c>
    </row>
    <row r="45" spans="1:3" s="186" customFormat="1" ht="25.5" x14ac:dyDescent="0.2">
      <c r="A45" s="182">
        <v>41822</v>
      </c>
      <c r="B45" s="186" t="s">
        <v>378</v>
      </c>
      <c r="C45" s="185" t="s">
        <v>379</v>
      </c>
    </row>
    <row r="46" spans="1:3" s="186" customFormat="1" x14ac:dyDescent="0.2">
      <c r="A46" s="182">
        <v>41822</v>
      </c>
      <c r="B46" s="186" t="s">
        <v>325</v>
      </c>
      <c r="C46" s="185" t="s">
        <v>381</v>
      </c>
    </row>
    <row r="47" spans="1:3" s="186" customFormat="1" ht="25.5" x14ac:dyDescent="0.2">
      <c r="A47" s="182">
        <v>41822</v>
      </c>
      <c r="B47" s="186" t="s">
        <v>382</v>
      </c>
      <c r="C47" s="185" t="s">
        <v>384</v>
      </c>
    </row>
    <row r="48" spans="1:3" s="186" customFormat="1" x14ac:dyDescent="0.2">
      <c r="A48" s="182">
        <v>41822</v>
      </c>
      <c r="B48" s="186" t="s">
        <v>386</v>
      </c>
      <c r="C48" s="185" t="s">
        <v>388</v>
      </c>
    </row>
    <row r="49" spans="1:3" s="186" customFormat="1" ht="25.5" x14ac:dyDescent="0.2">
      <c r="A49" s="182">
        <v>41822</v>
      </c>
      <c r="B49" s="186" t="s">
        <v>389</v>
      </c>
      <c r="C49" s="185" t="s">
        <v>390</v>
      </c>
    </row>
    <row r="50" spans="1:3" s="186" customFormat="1" ht="25.5" x14ac:dyDescent="0.2">
      <c r="A50" s="182">
        <v>41822</v>
      </c>
      <c r="B50" s="186" t="s">
        <v>395</v>
      </c>
      <c r="C50" s="185" t="s">
        <v>397</v>
      </c>
    </row>
    <row r="51" spans="1:3" s="186" customFormat="1" ht="25.5" x14ac:dyDescent="0.2">
      <c r="A51" s="182">
        <v>41822</v>
      </c>
      <c r="B51" s="186" t="s">
        <v>402</v>
      </c>
      <c r="C51" s="185" t="s">
        <v>403</v>
      </c>
    </row>
    <row r="52" spans="1:3" s="186" customFormat="1" ht="25.5" x14ac:dyDescent="0.2">
      <c r="A52" s="182">
        <v>41822</v>
      </c>
      <c r="B52" s="186" t="s">
        <v>410</v>
      </c>
      <c r="C52" s="185" t="s">
        <v>418</v>
      </c>
    </row>
    <row r="53" spans="1:3" s="186" customFormat="1" x14ac:dyDescent="0.2">
      <c r="A53" s="182">
        <v>41822</v>
      </c>
      <c r="B53" s="186" t="s">
        <v>411</v>
      </c>
      <c r="C53" s="185" t="s">
        <v>412</v>
      </c>
    </row>
    <row r="54" spans="1:3" s="186" customFormat="1" ht="25.5" x14ac:dyDescent="0.2">
      <c r="A54" s="182">
        <v>41822</v>
      </c>
      <c r="B54" s="186" t="s">
        <v>413</v>
      </c>
      <c r="C54" s="185" t="s">
        <v>429</v>
      </c>
    </row>
    <row r="55" spans="1:3" s="186" customFormat="1" x14ac:dyDescent="0.2">
      <c r="A55" s="182">
        <v>41822</v>
      </c>
      <c r="B55" s="186" t="s">
        <v>416</v>
      </c>
      <c r="C55" s="185" t="s">
        <v>417</v>
      </c>
    </row>
    <row r="56" spans="1:3" s="186" customFormat="1" x14ac:dyDescent="0.2">
      <c r="A56" s="182">
        <v>41822</v>
      </c>
      <c r="B56" s="186" t="s">
        <v>330</v>
      </c>
      <c r="C56" s="185" t="s">
        <v>421</v>
      </c>
    </row>
    <row r="57" spans="1:3" s="186" customFormat="1" ht="25.5" x14ac:dyDescent="0.2">
      <c r="A57" s="182">
        <v>41822</v>
      </c>
      <c r="B57" s="186" t="s">
        <v>423</v>
      </c>
      <c r="C57" s="185" t="s">
        <v>424</v>
      </c>
    </row>
    <row r="58" spans="1:3" s="179" customFormat="1" ht="25.5" x14ac:dyDescent="0.2">
      <c r="A58" s="178">
        <v>41887</v>
      </c>
      <c r="B58" s="179" t="s">
        <v>326</v>
      </c>
      <c r="C58" s="187" t="s">
        <v>433</v>
      </c>
    </row>
    <row r="59" spans="1:3" s="186" customFormat="1" ht="25.5" x14ac:dyDescent="0.2">
      <c r="A59" s="178">
        <v>41887</v>
      </c>
      <c r="B59" s="179" t="s">
        <v>389</v>
      </c>
      <c r="C59" s="187" t="s">
        <v>447</v>
      </c>
    </row>
    <row r="60" spans="1:3" s="186" customFormat="1" x14ac:dyDescent="0.2">
      <c r="A60" s="182">
        <v>41926</v>
      </c>
      <c r="B60" s="186" t="s">
        <v>378</v>
      </c>
      <c r="C60" s="185" t="s">
        <v>449</v>
      </c>
    </row>
    <row r="61" spans="1:3" s="179" customFormat="1" x14ac:dyDescent="0.2">
      <c r="A61" s="178">
        <v>41969</v>
      </c>
      <c r="B61" s="179" t="s">
        <v>378</v>
      </c>
      <c r="C61" s="187" t="s">
        <v>450</v>
      </c>
    </row>
    <row r="62" spans="1:3" s="186" customFormat="1" x14ac:dyDescent="0.2">
      <c r="A62" s="182">
        <v>42145</v>
      </c>
      <c r="B62" s="186" t="s">
        <v>456</v>
      </c>
      <c r="C62" s="185" t="s">
        <v>457</v>
      </c>
    </row>
    <row r="63" spans="1:3" s="179" customFormat="1" x14ac:dyDescent="0.2">
      <c r="A63" s="178">
        <v>42270</v>
      </c>
      <c r="B63" s="179" t="s">
        <v>328</v>
      </c>
      <c r="C63" s="187" t="s">
        <v>475</v>
      </c>
    </row>
    <row r="64" spans="1:3" s="179" customFormat="1" x14ac:dyDescent="0.2">
      <c r="A64" s="178">
        <v>42270</v>
      </c>
      <c r="B64" s="179" t="s">
        <v>382</v>
      </c>
      <c r="C64" s="187" t="s">
        <v>477</v>
      </c>
    </row>
    <row r="65" spans="1:3" s="186" customFormat="1" ht="25.5" customHeight="1" x14ac:dyDescent="0.2">
      <c r="A65" s="182">
        <v>42340</v>
      </c>
      <c r="B65" s="186" t="s">
        <v>490</v>
      </c>
      <c r="C65" s="185" t="s">
        <v>497</v>
      </c>
    </row>
    <row r="66" spans="1:3" s="179" customFormat="1" x14ac:dyDescent="0.2">
      <c r="A66" s="178">
        <v>42467</v>
      </c>
      <c r="B66" s="179" t="s">
        <v>507</v>
      </c>
      <c r="C66" s="187" t="s">
        <v>508</v>
      </c>
    </row>
    <row r="67" spans="1:3" s="186" customFormat="1" x14ac:dyDescent="0.2">
      <c r="A67" s="182">
        <v>42549</v>
      </c>
      <c r="B67" s="186" t="s">
        <v>519</v>
      </c>
      <c r="C67" s="185" t="s">
        <v>534</v>
      </c>
    </row>
    <row r="68" spans="1:3" s="186" customFormat="1" x14ac:dyDescent="0.2">
      <c r="A68" s="182">
        <v>42549</v>
      </c>
      <c r="B68" s="186" t="s">
        <v>535</v>
      </c>
      <c r="C68" s="185" t="s">
        <v>536</v>
      </c>
    </row>
    <row r="69" spans="1:3" s="179" customFormat="1" x14ac:dyDescent="0.2">
      <c r="A69" s="178">
        <v>42626</v>
      </c>
      <c r="B69" s="179" t="s">
        <v>378</v>
      </c>
      <c r="C69" s="187" t="s">
        <v>541</v>
      </c>
    </row>
    <row r="70" spans="1:3" s="186" customFormat="1" ht="25.5" x14ac:dyDescent="0.2">
      <c r="A70" s="182">
        <v>42697</v>
      </c>
      <c r="B70" s="186" t="s">
        <v>319</v>
      </c>
      <c r="C70" s="185" t="s">
        <v>553</v>
      </c>
    </row>
    <row r="71" spans="1:3" s="186" customFormat="1" ht="25.5" x14ac:dyDescent="0.2">
      <c r="A71" s="182">
        <v>42697</v>
      </c>
      <c r="B71" s="186" t="s">
        <v>456</v>
      </c>
      <c r="C71" s="185" t="s">
        <v>554</v>
      </c>
    </row>
    <row r="72" spans="1:3" s="186" customFormat="1" ht="25.5" x14ac:dyDescent="0.2">
      <c r="A72" s="182">
        <v>42697</v>
      </c>
      <c r="B72" s="186" t="s">
        <v>378</v>
      </c>
      <c r="C72" s="185" t="s">
        <v>561</v>
      </c>
    </row>
    <row r="73" spans="1:3" s="186" customFormat="1" ht="25.5" x14ac:dyDescent="0.2">
      <c r="A73" s="182">
        <v>42697</v>
      </c>
      <c r="B73" s="186" t="s">
        <v>382</v>
      </c>
      <c r="C73" s="185" t="s">
        <v>564</v>
      </c>
    </row>
    <row r="74" spans="1:3" s="186" customFormat="1" ht="25.5" x14ac:dyDescent="0.2">
      <c r="A74" s="182">
        <v>42697</v>
      </c>
      <c r="B74" s="186" t="s">
        <v>395</v>
      </c>
      <c r="C74" s="185" t="s">
        <v>564</v>
      </c>
    </row>
    <row r="75" spans="1:3" s="186" customFormat="1" ht="12.75" customHeight="1" x14ac:dyDescent="0.2">
      <c r="A75" s="182">
        <v>42697</v>
      </c>
      <c r="B75" s="186" t="s">
        <v>402</v>
      </c>
      <c r="C75" s="185" t="s">
        <v>573</v>
      </c>
    </row>
    <row r="76" spans="1:3" s="179" customFormat="1" ht="38.25" customHeight="1" x14ac:dyDescent="0.2">
      <c r="A76" s="178">
        <v>42951</v>
      </c>
      <c r="B76" s="179" t="s">
        <v>389</v>
      </c>
      <c r="C76" s="187" t="s">
        <v>602</v>
      </c>
    </row>
    <row r="77" spans="1:3" s="186" customFormat="1" ht="25.5" x14ac:dyDescent="0.2">
      <c r="A77" s="182">
        <v>43010</v>
      </c>
      <c r="B77" s="186" t="s">
        <v>618</v>
      </c>
      <c r="C77" s="185" t="s">
        <v>643</v>
      </c>
    </row>
    <row r="78" spans="1:3" s="179" customFormat="1" x14ac:dyDescent="0.2">
      <c r="A78" s="178">
        <v>43124</v>
      </c>
      <c r="B78" s="179" t="s">
        <v>654</v>
      </c>
      <c r="C78" s="187" t="s">
        <v>508</v>
      </c>
    </row>
    <row r="79" spans="1:3" s="179" customFormat="1" ht="12.75" customHeight="1" x14ac:dyDescent="0.2">
      <c r="A79" s="178">
        <v>43124</v>
      </c>
      <c r="B79" s="179" t="s">
        <v>382</v>
      </c>
      <c r="C79" s="187" t="s">
        <v>657</v>
      </c>
    </row>
    <row r="80" spans="1:3" s="186" customFormat="1" x14ac:dyDescent="0.2">
      <c r="A80" s="182">
        <v>43150</v>
      </c>
      <c r="B80" s="186" t="s">
        <v>661</v>
      </c>
      <c r="C80" s="185" t="s">
        <v>508</v>
      </c>
    </row>
    <row r="81" spans="1:3" s="186" customFormat="1" x14ac:dyDescent="0.2">
      <c r="A81" s="182">
        <v>43150</v>
      </c>
      <c r="B81" s="186" t="s">
        <v>662</v>
      </c>
      <c r="C81" s="185" t="s">
        <v>663</v>
      </c>
    </row>
    <row r="82" spans="1:3" s="179" customFormat="1" x14ac:dyDescent="0.2">
      <c r="A82" s="178">
        <v>43236</v>
      </c>
      <c r="B82" s="179" t="s">
        <v>674</v>
      </c>
      <c r="C82" s="187" t="s">
        <v>693</v>
      </c>
    </row>
    <row r="83" spans="1:3" s="179" customFormat="1" x14ac:dyDescent="0.2">
      <c r="A83" s="178">
        <v>43236</v>
      </c>
      <c r="B83" s="179" t="s">
        <v>695</v>
      </c>
      <c r="C83" s="187" t="s">
        <v>534</v>
      </c>
    </row>
    <row r="84" spans="1:3" s="186" customFormat="1" x14ac:dyDescent="0.2">
      <c r="A84" s="182">
        <v>43376</v>
      </c>
      <c r="B84" s="186" t="s">
        <v>699</v>
      </c>
      <c r="C84" s="185" t="s">
        <v>700</v>
      </c>
    </row>
    <row r="85" spans="1:3" s="186" customFormat="1" x14ac:dyDescent="0.2">
      <c r="A85" s="182">
        <v>43376</v>
      </c>
      <c r="B85" s="186" t="s">
        <v>701</v>
      </c>
      <c r="C85" s="185" t="s">
        <v>663</v>
      </c>
    </row>
    <row r="86" spans="1:3" s="179" customFormat="1" x14ac:dyDescent="0.2">
      <c r="A86" s="178">
        <v>43525</v>
      </c>
      <c r="B86" s="179" t="s">
        <v>733</v>
      </c>
      <c r="C86" s="187" t="s">
        <v>508</v>
      </c>
    </row>
    <row r="87" spans="1:3" s="186" customFormat="1" x14ac:dyDescent="0.2">
      <c r="A87" s="182">
        <v>43586</v>
      </c>
      <c r="B87" s="186" t="s">
        <v>775</v>
      </c>
      <c r="C87" s="185" t="s">
        <v>508</v>
      </c>
    </row>
    <row r="88" spans="1:3" s="179" customFormat="1" ht="51" x14ac:dyDescent="0.2">
      <c r="A88" s="178">
        <v>43720</v>
      </c>
      <c r="B88" s="179" t="s">
        <v>319</v>
      </c>
      <c r="C88" s="187" t="s">
        <v>848</v>
      </c>
    </row>
    <row r="89" spans="1:3" s="179" customFormat="1" x14ac:dyDescent="0.2">
      <c r="A89" s="178">
        <v>43720</v>
      </c>
      <c r="B89" s="179" t="s">
        <v>822</v>
      </c>
      <c r="C89" s="187" t="s">
        <v>823</v>
      </c>
    </row>
    <row r="90" spans="1:3" s="179" customFormat="1" x14ac:dyDescent="0.2">
      <c r="A90" s="178">
        <v>43720</v>
      </c>
      <c r="B90" s="179" t="s">
        <v>824</v>
      </c>
      <c r="C90" s="187" t="s">
        <v>663</v>
      </c>
    </row>
    <row r="91" spans="1:3" s="179" customFormat="1" x14ac:dyDescent="0.2">
      <c r="A91" s="178">
        <v>43720</v>
      </c>
      <c r="B91" s="179" t="s">
        <v>826</v>
      </c>
      <c r="C91" s="187" t="s">
        <v>534</v>
      </c>
    </row>
    <row r="92" spans="1:3" s="186" customFormat="1" ht="38.25" x14ac:dyDescent="0.2">
      <c r="A92" s="182">
        <v>43804</v>
      </c>
      <c r="B92" s="186" t="s">
        <v>338</v>
      </c>
      <c r="C92" s="185" t="s">
        <v>854</v>
      </c>
    </row>
    <row r="93" spans="1:3" s="186" customFormat="1" x14ac:dyDescent="0.2">
      <c r="A93" s="182">
        <v>43804</v>
      </c>
      <c r="B93" s="186" t="s">
        <v>507</v>
      </c>
      <c r="C93" s="185" t="s">
        <v>860</v>
      </c>
    </row>
    <row r="94" spans="1:3" s="186" customFormat="1" x14ac:dyDescent="0.2">
      <c r="A94" s="182">
        <v>43804</v>
      </c>
      <c r="B94" s="186" t="s">
        <v>654</v>
      </c>
      <c r="C94" s="185" t="s">
        <v>865</v>
      </c>
    </row>
    <row r="95" spans="1:3" s="186" customFormat="1" ht="25.5" x14ac:dyDescent="0.2">
      <c r="A95" s="182">
        <v>43804</v>
      </c>
      <c r="B95" s="186" t="s">
        <v>822</v>
      </c>
      <c r="C95" s="185" t="s">
        <v>882</v>
      </c>
    </row>
    <row r="96" spans="1:3" s="179" customFormat="1" x14ac:dyDescent="0.2">
      <c r="A96" s="178">
        <v>43969</v>
      </c>
      <c r="B96" s="179" t="s">
        <v>699</v>
      </c>
      <c r="C96" s="187" t="s">
        <v>888</v>
      </c>
    </row>
    <row r="97" spans="1:3" s="179" customFormat="1" ht="38.25" x14ac:dyDescent="0.2">
      <c r="A97" s="178">
        <v>43969</v>
      </c>
      <c r="B97" s="179" t="s">
        <v>456</v>
      </c>
      <c r="C97" s="187" t="s">
        <v>895</v>
      </c>
    </row>
    <row r="98" spans="1:3" s="179" customFormat="1" ht="25.5" x14ac:dyDescent="0.2">
      <c r="A98" s="178">
        <v>43969</v>
      </c>
      <c r="B98" s="179" t="s">
        <v>824</v>
      </c>
      <c r="C98" s="187" t="s">
        <v>893</v>
      </c>
    </row>
    <row r="99" spans="1:3" s="186" customFormat="1" ht="25.5" customHeight="1" x14ac:dyDescent="0.2">
      <c r="A99" s="182">
        <v>43973</v>
      </c>
      <c r="B99" s="186" t="s">
        <v>490</v>
      </c>
      <c r="C99" s="185" t="s">
        <v>897</v>
      </c>
    </row>
    <row r="100" spans="1:3" s="179" customFormat="1" x14ac:dyDescent="0.2">
      <c r="A100" s="178">
        <v>44027</v>
      </c>
      <c r="B100" s="179" t="s">
        <v>913</v>
      </c>
      <c r="C100" s="187" t="s">
        <v>534</v>
      </c>
    </row>
    <row r="101" spans="1:3" s="179" customFormat="1" x14ac:dyDescent="0.2">
      <c r="A101" s="178">
        <v>44027</v>
      </c>
      <c r="B101" s="179" t="s">
        <v>456</v>
      </c>
      <c r="C101" s="187" t="s">
        <v>931</v>
      </c>
    </row>
    <row r="102" spans="1:3" s="179" customFormat="1" ht="25.5" x14ac:dyDescent="0.2">
      <c r="A102" s="178">
        <v>44027</v>
      </c>
      <c r="B102" s="179" t="s">
        <v>824</v>
      </c>
      <c r="C102" s="187" t="s">
        <v>936</v>
      </c>
    </row>
    <row r="103" spans="1:3" s="179" customFormat="1" x14ac:dyDescent="0.2">
      <c r="A103" s="178">
        <v>44027</v>
      </c>
      <c r="B103" s="179" t="s">
        <v>382</v>
      </c>
      <c r="C103" s="187" t="s">
        <v>932</v>
      </c>
    </row>
    <row r="104" spans="1:3" s="179" customFormat="1" x14ac:dyDescent="0.2">
      <c r="A104" s="178">
        <v>44027</v>
      </c>
      <c r="B104" s="179" t="s">
        <v>395</v>
      </c>
      <c r="C104" s="187" t="s">
        <v>932</v>
      </c>
    </row>
    <row r="105" spans="1:3" s="186" customFormat="1" ht="25.5" x14ac:dyDescent="0.2">
      <c r="A105" s="182">
        <v>44258</v>
      </c>
      <c r="B105" s="186" t="s">
        <v>937</v>
      </c>
      <c r="C105" s="185" t="s">
        <v>939</v>
      </c>
    </row>
    <row r="106" spans="1:3" s="179" customFormat="1" x14ac:dyDescent="0.2">
      <c r="A106" s="178">
        <v>44509</v>
      </c>
      <c r="B106" s="179" t="s">
        <v>947</v>
      </c>
      <c r="C106" s="187" t="s">
        <v>508</v>
      </c>
    </row>
    <row r="107" spans="1:3" s="186" customFormat="1" x14ac:dyDescent="0.2">
      <c r="A107" s="178">
        <v>44509</v>
      </c>
      <c r="B107" s="179" t="s">
        <v>1048</v>
      </c>
      <c r="C107" s="187" t="s">
        <v>508</v>
      </c>
    </row>
    <row r="108" spans="1:3" s="186" customFormat="1" ht="25.5" x14ac:dyDescent="0.2">
      <c r="A108" s="178">
        <v>44509</v>
      </c>
      <c r="B108" s="179" t="s">
        <v>661</v>
      </c>
      <c r="C108" s="187" t="s">
        <v>964</v>
      </c>
    </row>
    <row r="109" spans="1:3" s="186" customFormat="1" x14ac:dyDescent="0.2">
      <c r="A109" s="178">
        <v>44509</v>
      </c>
      <c r="B109" s="179" t="s">
        <v>965</v>
      </c>
      <c r="C109" s="187" t="s">
        <v>693</v>
      </c>
    </row>
    <row r="110" spans="1:3" s="179" customFormat="1" x14ac:dyDescent="0.2">
      <c r="A110" s="178">
        <v>44509</v>
      </c>
      <c r="B110" s="179" t="s">
        <v>319</v>
      </c>
      <c r="C110" s="187" t="s">
        <v>966</v>
      </c>
    </row>
    <row r="111" spans="1:3" s="179" customFormat="1" ht="25.5" x14ac:dyDescent="0.2">
      <c r="A111" s="178">
        <v>44509</v>
      </c>
      <c r="B111" s="179" t="s">
        <v>822</v>
      </c>
      <c r="C111" s="187" t="s">
        <v>976</v>
      </c>
    </row>
    <row r="112" spans="1:3" s="179" customFormat="1" x14ac:dyDescent="0.2">
      <c r="A112" s="178">
        <v>44509</v>
      </c>
      <c r="B112" s="179" t="s">
        <v>979</v>
      </c>
      <c r="C112" s="187" t="s">
        <v>534</v>
      </c>
    </row>
    <row r="113" spans="1:8" s="212" customFormat="1" ht="25.5" x14ac:dyDescent="0.2">
      <c r="A113" s="210">
        <v>44635</v>
      </c>
      <c r="B113" s="211" t="s">
        <v>338</v>
      </c>
      <c r="C113" s="211" t="s">
        <v>1052</v>
      </c>
    </row>
    <row r="114" spans="1:8" s="212" customFormat="1" ht="25.5" x14ac:dyDescent="0.2">
      <c r="A114" s="210">
        <v>44635</v>
      </c>
      <c r="B114" s="211" t="s">
        <v>1051</v>
      </c>
      <c r="C114" s="211"/>
    </row>
    <row r="115" spans="1:8" s="179" customFormat="1" x14ac:dyDescent="0.2">
      <c r="A115" s="178">
        <v>44993</v>
      </c>
      <c r="B115" s="179" t="s">
        <v>1127</v>
      </c>
      <c r="C115" s="187" t="s">
        <v>1141</v>
      </c>
    </row>
    <row r="116" spans="1:8" s="225" customFormat="1" ht="25.5" x14ac:dyDescent="0.2">
      <c r="A116" s="224">
        <v>45093</v>
      </c>
      <c r="B116" s="225" t="s">
        <v>1127</v>
      </c>
      <c r="C116" s="226" t="s">
        <v>1138</v>
      </c>
    </row>
    <row r="117" spans="1:8" s="228" customFormat="1" ht="25.5" x14ac:dyDescent="0.2">
      <c r="A117" s="227">
        <v>45124</v>
      </c>
      <c r="B117" s="228" t="s">
        <v>507</v>
      </c>
      <c r="C117" s="229" t="s">
        <v>1153</v>
      </c>
    </row>
    <row r="118" spans="1:8" s="228" customFormat="1" x14ac:dyDescent="0.2">
      <c r="A118" s="227">
        <v>45124</v>
      </c>
      <c r="B118" s="228" t="s">
        <v>654</v>
      </c>
      <c r="C118" s="229" t="s">
        <v>1152</v>
      </c>
    </row>
    <row r="119" spans="1:8" s="212" customFormat="1" ht="25.5" x14ac:dyDescent="0.2">
      <c r="A119" s="210">
        <v>45154</v>
      </c>
      <c r="B119" s="212" t="s">
        <v>338</v>
      </c>
      <c r="C119" s="211" t="s">
        <v>1162</v>
      </c>
      <c r="F119" s="75"/>
      <c r="G119" s="75"/>
      <c r="H119" s="30"/>
    </row>
    <row r="120" spans="1:8" s="179" customFormat="1" x14ac:dyDescent="0.2">
      <c r="A120" s="178">
        <v>45366</v>
      </c>
      <c r="B120" s="179" t="s">
        <v>947</v>
      </c>
      <c r="C120" s="187" t="s">
        <v>1170</v>
      </c>
      <c r="E120" s="75"/>
    </row>
    <row r="121" spans="1:8" s="212" customFormat="1" x14ac:dyDescent="0.2">
      <c r="A121" s="210">
        <v>45497</v>
      </c>
      <c r="B121" s="211" t="s">
        <v>1204</v>
      </c>
      <c r="C121" s="211" t="s">
        <v>1206</v>
      </c>
    </row>
    <row r="122" spans="1:8" s="212" customFormat="1" ht="12.75" customHeight="1" x14ac:dyDescent="0.2">
      <c r="A122" s="210">
        <v>45595</v>
      </c>
      <c r="B122" s="212" t="s">
        <v>319</v>
      </c>
      <c r="C122" s="211" t="s">
        <v>1226</v>
      </c>
    </row>
    <row r="123" spans="1:8" s="212" customFormat="1" ht="12.75" customHeight="1" x14ac:dyDescent="0.2">
      <c r="A123" s="210">
        <v>45595</v>
      </c>
      <c r="B123" s="212" t="s">
        <v>1244</v>
      </c>
      <c r="C123" s="211" t="s">
        <v>1246</v>
      </c>
    </row>
    <row r="124" spans="1:8" s="212" customFormat="1" x14ac:dyDescent="0.2">
      <c r="A124" s="210">
        <v>45595</v>
      </c>
      <c r="B124" s="212" t="s">
        <v>490</v>
      </c>
      <c r="C124" s="211" t="s">
        <v>1210</v>
      </c>
    </row>
    <row r="125" spans="1:8" s="228" customFormat="1" ht="25.5" x14ac:dyDescent="0.2">
      <c r="A125" s="227">
        <v>45967</v>
      </c>
      <c r="B125" s="228" t="s">
        <v>1271</v>
      </c>
      <c r="C125" s="229" t="s">
        <v>1294</v>
      </c>
      <c r="E125" s="230"/>
    </row>
    <row r="126" spans="1:8" s="228" customFormat="1" ht="25.5" x14ac:dyDescent="0.2">
      <c r="A126" s="227">
        <v>45967</v>
      </c>
      <c r="B126" s="228" t="s">
        <v>1273</v>
      </c>
      <c r="C126" s="229" t="s">
        <v>1293</v>
      </c>
      <c r="E126" s="230"/>
    </row>
    <row r="127" spans="1:8" s="183" customFormat="1" x14ac:dyDescent="0.2">
      <c r="A127" s="178"/>
      <c r="B127" s="179"/>
      <c r="C127" s="187"/>
      <c r="E127" s="195"/>
      <c r="F127" s="230"/>
      <c r="G127" s="230"/>
      <c r="H127" s="231"/>
    </row>
    <row r="128" spans="1:8" s="183" customFormat="1" x14ac:dyDescent="0.2">
      <c r="A128" s="178"/>
      <c r="B128" s="179"/>
      <c r="C128" s="187"/>
    </row>
    <row r="129" spans="1:3" s="183" customFormat="1" x14ac:dyDescent="0.2">
      <c r="A129" s="178"/>
      <c r="B129" s="179"/>
      <c r="C129" s="187"/>
    </row>
    <row r="130" spans="1:3" s="183" customFormat="1" x14ac:dyDescent="0.2">
      <c r="A130" s="188" t="s">
        <v>83</v>
      </c>
      <c r="C130" s="184"/>
    </row>
    <row r="131" spans="1:3" s="183" customFormat="1" ht="3.95" customHeight="1" x14ac:dyDescent="0.2">
      <c r="A131" s="178"/>
      <c r="B131" s="179"/>
      <c r="C131" s="179"/>
    </row>
    <row r="132" spans="1:3" s="183" customFormat="1" x14ac:dyDescent="0.2">
      <c r="A132" s="182">
        <v>40744</v>
      </c>
      <c r="B132" s="186" t="s">
        <v>5</v>
      </c>
      <c r="C132" s="185" t="s">
        <v>487</v>
      </c>
    </row>
    <row r="133" spans="1:3" s="183" customFormat="1" x14ac:dyDescent="0.2">
      <c r="A133" s="189">
        <v>40744</v>
      </c>
      <c r="B133" s="183" t="s">
        <v>66</v>
      </c>
      <c r="C133" s="184" t="s">
        <v>487</v>
      </c>
    </row>
    <row r="134" spans="1:3" s="183" customFormat="1" x14ac:dyDescent="0.2">
      <c r="A134" s="189">
        <v>40744</v>
      </c>
      <c r="B134" s="183" t="s">
        <v>54</v>
      </c>
      <c r="C134" s="184" t="s">
        <v>46</v>
      </c>
    </row>
    <row r="135" spans="1:3" s="183" customFormat="1" x14ac:dyDescent="0.2">
      <c r="A135" s="189">
        <v>40744</v>
      </c>
      <c r="B135" s="183" t="s">
        <v>205</v>
      </c>
      <c r="C135" s="184" t="s">
        <v>206</v>
      </c>
    </row>
    <row r="136" spans="1:3" s="183" customFormat="1" x14ac:dyDescent="0.2">
      <c r="A136" s="189">
        <v>40744</v>
      </c>
      <c r="B136" s="183" t="s">
        <v>121</v>
      </c>
      <c r="C136" s="184" t="s">
        <v>28</v>
      </c>
    </row>
    <row r="137" spans="1:3" s="183" customFormat="1" x14ac:dyDescent="0.2">
      <c r="A137" s="189">
        <v>40744</v>
      </c>
      <c r="B137" s="183" t="s">
        <v>52</v>
      </c>
      <c r="C137" s="192" t="s">
        <v>20</v>
      </c>
    </row>
    <row r="138" spans="1:3" s="183" customFormat="1" x14ac:dyDescent="0.2">
      <c r="A138" s="189">
        <v>40744</v>
      </c>
      <c r="B138" s="183" t="s">
        <v>22</v>
      </c>
      <c r="C138" s="184" t="s">
        <v>21</v>
      </c>
    </row>
    <row r="139" spans="1:3" s="183" customFormat="1" x14ac:dyDescent="0.2">
      <c r="A139" s="189">
        <v>40744</v>
      </c>
      <c r="B139" s="183" t="s">
        <v>64</v>
      </c>
      <c r="C139" s="184" t="s">
        <v>9</v>
      </c>
    </row>
    <row r="140" spans="1:3" s="183" customFormat="1" x14ac:dyDescent="0.2">
      <c r="A140" s="189">
        <v>40744</v>
      </c>
      <c r="B140" s="183" t="s">
        <v>65</v>
      </c>
      <c r="C140" s="184" t="s">
        <v>8</v>
      </c>
    </row>
    <row r="141" spans="1:3" s="179" customFormat="1" ht="25.5" x14ac:dyDescent="0.2">
      <c r="A141" s="178">
        <v>41032</v>
      </c>
      <c r="B141" s="179" t="s">
        <v>52</v>
      </c>
      <c r="C141" s="187" t="s">
        <v>500</v>
      </c>
    </row>
    <row r="142" spans="1:3" s="179" customFormat="1" ht="25.5" x14ac:dyDescent="0.2">
      <c r="A142" s="180">
        <v>41032</v>
      </c>
      <c r="B142" s="179" t="s">
        <v>72</v>
      </c>
      <c r="C142" s="187" t="s">
        <v>126</v>
      </c>
    </row>
    <row r="143" spans="1:3" s="186" customFormat="1" ht="25.5" x14ac:dyDescent="0.2">
      <c r="A143" s="182">
        <v>41073</v>
      </c>
      <c r="B143" s="186" t="s">
        <v>67</v>
      </c>
      <c r="C143" s="185" t="s">
        <v>501</v>
      </c>
    </row>
    <row r="144" spans="1:3" s="179" customFormat="1" x14ac:dyDescent="0.2">
      <c r="A144" s="178">
        <v>41136</v>
      </c>
      <c r="B144" s="179" t="s">
        <v>34</v>
      </c>
      <c r="C144" s="187" t="s">
        <v>229</v>
      </c>
    </row>
    <row r="145" spans="1:3" s="179" customFormat="1" x14ac:dyDescent="0.2">
      <c r="A145" s="178">
        <v>41136</v>
      </c>
      <c r="B145" s="179" t="s">
        <v>284</v>
      </c>
      <c r="C145" s="187" t="s">
        <v>487</v>
      </c>
    </row>
    <row r="146" spans="1:3" s="179" customFormat="1" x14ac:dyDescent="0.2">
      <c r="A146" s="178">
        <v>41136</v>
      </c>
      <c r="B146" s="179" t="s">
        <v>7</v>
      </c>
      <c r="C146" s="187" t="s">
        <v>487</v>
      </c>
    </row>
    <row r="147" spans="1:3" s="179" customFormat="1" ht="25.5" x14ac:dyDescent="0.2">
      <c r="A147" s="180">
        <v>41136</v>
      </c>
      <c r="B147" s="179" t="s">
        <v>187</v>
      </c>
      <c r="C147" s="187" t="s">
        <v>294</v>
      </c>
    </row>
    <row r="148" spans="1:3" s="179" customFormat="1" x14ac:dyDescent="0.2">
      <c r="A148" s="178">
        <v>41136</v>
      </c>
      <c r="B148" s="179" t="s">
        <v>205</v>
      </c>
      <c r="C148" s="187" t="s">
        <v>239</v>
      </c>
    </row>
    <row r="149" spans="1:3" s="179" customFormat="1" x14ac:dyDescent="0.2">
      <c r="A149" s="178">
        <v>41136</v>
      </c>
      <c r="B149" s="179" t="s">
        <v>205</v>
      </c>
      <c r="C149" s="187" t="s">
        <v>240</v>
      </c>
    </row>
    <row r="150" spans="1:3" s="179" customFormat="1" ht="25.5" x14ac:dyDescent="0.2">
      <c r="A150" s="178">
        <v>41136</v>
      </c>
      <c r="B150" s="179" t="s">
        <v>205</v>
      </c>
      <c r="C150" s="187" t="s">
        <v>241</v>
      </c>
    </row>
    <row r="151" spans="1:3" s="179" customFormat="1" ht="25.5" x14ac:dyDescent="0.2">
      <c r="A151" s="178">
        <v>41136</v>
      </c>
      <c r="B151" s="179" t="s">
        <v>121</v>
      </c>
      <c r="C151" s="187" t="s">
        <v>242</v>
      </c>
    </row>
    <row r="152" spans="1:3" s="179" customFormat="1" ht="25.5" x14ac:dyDescent="0.2">
      <c r="A152" s="178">
        <v>41136</v>
      </c>
      <c r="B152" s="179" t="s">
        <v>121</v>
      </c>
      <c r="C152" s="187" t="s">
        <v>244</v>
      </c>
    </row>
    <row r="153" spans="1:3" s="179" customFormat="1" x14ac:dyDescent="0.2">
      <c r="A153" s="178">
        <v>41136</v>
      </c>
      <c r="B153" s="179" t="s">
        <v>121</v>
      </c>
      <c r="C153" s="187" t="s">
        <v>247</v>
      </c>
    </row>
    <row r="154" spans="1:3" s="179" customFormat="1" x14ac:dyDescent="0.2">
      <c r="A154" s="178">
        <v>41136</v>
      </c>
      <c r="B154" s="179" t="s">
        <v>121</v>
      </c>
      <c r="C154" s="187" t="s">
        <v>301</v>
      </c>
    </row>
    <row r="155" spans="1:3" s="179" customFormat="1" ht="25.5" x14ac:dyDescent="0.2">
      <c r="A155" s="178">
        <v>41136</v>
      </c>
      <c r="B155" s="179" t="s">
        <v>121</v>
      </c>
      <c r="C155" s="187" t="s">
        <v>248</v>
      </c>
    </row>
    <row r="156" spans="1:3" s="179" customFormat="1" x14ac:dyDescent="0.2">
      <c r="A156" s="178">
        <v>41136</v>
      </c>
      <c r="B156" s="179" t="s">
        <v>121</v>
      </c>
      <c r="C156" s="187" t="s">
        <v>249</v>
      </c>
    </row>
    <row r="157" spans="1:3" s="179" customFormat="1" x14ac:dyDescent="0.2">
      <c r="A157" s="178">
        <v>41136</v>
      </c>
      <c r="B157" s="179" t="s">
        <v>121</v>
      </c>
      <c r="C157" s="187" t="s">
        <v>250</v>
      </c>
    </row>
    <row r="158" spans="1:3" s="183" customFormat="1" x14ac:dyDescent="0.2">
      <c r="A158" s="180">
        <v>41136</v>
      </c>
      <c r="B158" s="179" t="s">
        <v>72</v>
      </c>
      <c r="C158" s="187" t="s">
        <v>295</v>
      </c>
    </row>
    <row r="159" spans="1:3" s="183" customFormat="1" x14ac:dyDescent="0.2">
      <c r="A159" s="178">
        <v>41136</v>
      </c>
      <c r="B159" s="179" t="s">
        <v>58</v>
      </c>
      <c r="C159" s="187" t="s">
        <v>252</v>
      </c>
    </row>
    <row r="160" spans="1:3" s="179" customFormat="1" x14ac:dyDescent="0.2">
      <c r="A160" s="178">
        <v>41136</v>
      </c>
      <c r="B160" s="179" t="s">
        <v>58</v>
      </c>
      <c r="C160" s="187" t="s">
        <v>298</v>
      </c>
    </row>
    <row r="161" spans="1:3" s="179" customFormat="1" x14ac:dyDescent="0.2">
      <c r="A161" s="178">
        <v>41136</v>
      </c>
      <c r="B161" s="179" t="s">
        <v>68</v>
      </c>
      <c r="C161" s="187" t="s">
        <v>289</v>
      </c>
    </row>
    <row r="162" spans="1:3" s="179" customFormat="1" x14ac:dyDescent="0.2">
      <c r="A162" s="178">
        <v>41136</v>
      </c>
      <c r="B162" s="179" t="s">
        <v>69</v>
      </c>
      <c r="C162" s="187" t="s">
        <v>290</v>
      </c>
    </row>
    <row r="163" spans="1:3" s="179" customFormat="1" x14ac:dyDescent="0.2">
      <c r="A163" s="178">
        <v>41136</v>
      </c>
      <c r="B163" s="179" t="s">
        <v>70</v>
      </c>
      <c r="C163" s="187" t="s">
        <v>291</v>
      </c>
    </row>
    <row r="164" spans="1:3" s="179" customFormat="1" x14ac:dyDescent="0.2">
      <c r="A164" s="178">
        <v>41136</v>
      </c>
      <c r="B164" s="179" t="s">
        <v>64</v>
      </c>
      <c r="C164" s="187" t="s">
        <v>292</v>
      </c>
    </row>
    <row r="165" spans="1:3" s="179" customFormat="1" x14ac:dyDescent="0.2">
      <c r="A165" s="178">
        <v>41136</v>
      </c>
      <c r="B165" s="179" t="s">
        <v>64</v>
      </c>
      <c r="C165" s="187" t="s">
        <v>293</v>
      </c>
    </row>
    <row r="166" spans="1:3" s="179" customFormat="1" ht="25.5" x14ac:dyDescent="0.2">
      <c r="A166" s="178">
        <v>41136</v>
      </c>
      <c r="B166" s="179" t="s">
        <v>62</v>
      </c>
      <c r="C166" s="187" t="s">
        <v>278</v>
      </c>
    </row>
    <row r="167" spans="1:3" s="179" customFormat="1" ht="25.5" x14ac:dyDescent="0.2">
      <c r="A167" s="178">
        <v>41136</v>
      </c>
      <c r="B167" s="179" t="s">
        <v>62</v>
      </c>
      <c r="C167" s="187" t="s">
        <v>279</v>
      </c>
    </row>
    <row r="168" spans="1:3" s="179" customFormat="1" x14ac:dyDescent="0.2">
      <c r="A168" s="178">
        <v>41136</v>
      </c>
      <c r="B168" s="179" t="s">
        <v>111</v>
      </c>
      <c r="C168" s="187" t="s">
        <v>283</v>
      </c>
    </row>
    <row r="169" spans="1:3" s="183" customFormat="1" x14ac:dyDescent="0.2">
      <c r="A169" s="182">
        <v>41218</v>
      </c>
      <c r="B169" s="186" t="s">
        <v>302</v>
      </c>
      <c r="C169" s="185" t="s">
        <v>303</v>
      </c>
    </row>
    <row r="170" spans="1:3" s="186" customFormat="1" x14ac:dyDescent="0.2">
      <c r="A170" s="182">
        <v>41822</v>
      </c>
      <c r="B170" s="186" t="s">
        <v>319</v>
      </c>
      <c r="C170" s="185" t="s">
        <v>312</v>
      </c>
    </row>
    <row r="171" spans="1:3" s="186" customFormat="1" x14ac:dyDescent="0.2">
      <c r="A171" s="182">
        <v>41822</v>
      </c>
      <c r="B171" s="186" t="s">
        <v>320</v>
      </c>
      <c r="C171" s="185" t="s">
        <v>487</v>
      </c>
    </row>
    <row r="172" spans="1:3" s="186" customFormat="1" x14ac:dyDescent="0.2">
      <c r="A172" s="182">
        <v>41822</v>
      </c>
      <c r="B172" s="186" t="s">
        <v>321</v>
      </c>
      <c r="C172" s="185" t="s">
        <v>487</v>
      </c>
    </row>
    <row r="173" spans="1:3" s="186" customFormat="1" x14ac:dyDescent="0.2">
      <c r="A173" s="182">
        <v>41822</v>
      </c>
      <c r="B173" s="186" t="s">
        <v>428</v>
      </c>
      <c r="C173" s="185" t="s">
        <v>377</v>
      </c>
    </row>
    <row r="174" spans="1:3" s="186" customFormat="1" x14ac:dyDescent="0.2">
      <c r="A174" s="182">
        <v>41822</v>
      </c>
      <c r="B174" s="186" t="s">
        <v>372</v>
      </c>
      <c r="C174" s="185" t="s">
        <v>373</v>
      </c>
    </row>
    <row r="175" spans="1:3" s="186" customFormat="1" x14ac:dyDescent="0.2">
      <c r="A175" s="182">
        <v>41822</v>
      </c>
      <c r="B175" s="186" t="s">
        <v>376</v>
      </c>
      <c r="C175" s="185" t="s">
        <v>377</v>
      </c>
    </row>
    <row r="176" spans="1:3" s="186" customFormat="1" ht="38.25" customHeight="1" x14ac:dyDescent="0.2">
      <c r="A176" s="182">
        <v>41822</v>
      </c>
      <c r="B176" s="186" t="s">
        <v>322</v>
      </c>
      <c r="C176" s="185" t="s">
        <v>502</v>
      </c>
    </row>
    <row r="177" spans="1:3" s="186" customFormat="1" ht="25.5" x14ac:dyDescent="0.2">
      <c r="A177" s="182">
        <v>41822</v>
      </c>
      <c r="B177" s="186" t="s">
        <v>323</v>
      </c>
      <c r="C177" s="185" t="s">
        <v>380</v>
      </c>
    </row>
    <row r="178" spans="1:3" s="186" customFormat="1" x14ac:dyDescent="0.2">
      <c r="A178" s="182">
        <v>41822</v>
      </c>
      <c r="B178" s="186" t="s">
        <v>324</v>
      </c>
      <c r="C178" s="185" t="s">
        <v>487</v>
      </c>
    </row>
    <row r="179" spans="1:3" s="186" customFormat="1" ht="25.5" x14ac:dyDescent="0.2">
      <c r="A179" s="182">
        <v>41822</v>
      </c>
      <c r="B179" s="186" t="s">
        <v>325</v>
      </c>
      <c r="C179" s="185" t="s">
        <v>313</v>
      </c>
    </row>
    <row r="180" spans="1:3" s="186" customFormat="1" x14ac:dyDescent="0.2">
      <c r="A180" s="182">
        <v>41822</v>
      </c>
      <c r="B180" s="186" t="s">
        <v>326</v>
      </c>
      <c r="C180" s="185" t="s">
        <v>314</v>
      </c>
    </row>
    <row r="181" spans="1:3" s="186" customFormat="1" ht="38.25" x14ac:dyDescent="0.2">
      <c r="A181" s="182">
        <v>41822</v>
      </c>
      <c r="B181" s="186" t="s">
        <v>327</v>
      </c>
      <c r="C181" s="185" t="s">
        <v>315</v>
      </c>
    </row>
    <row r="182" spans="1:3" s="186" customFormat="1" ht="38.25" x14ac:dyDescent="0.2">
      <c r="A182" s="182">
        <v>41822</v>
      </c>
      <c r="B182" s="186" t="s">
        <v>328</v>
      </c>
      <c r="C182" s="185" t="s">
        <v>316</v>
      </c>
    </row>
    <row r="183" spans="1:3" s="186" customFormat="1" ht="76.5" x14ac:dyDescent="0.2">
      <c r="A183" s="182">
        <v>41822</v>
      </c>
      <c r="B183" s="186" t="s">
        <v>329</v>
      </c>
      <c r="C183" s="185" t="s">
        <v>317</v>
      </c>
    </row>
    <row r="184" spans="1:3" s="186" customFormat="1" x14ac:dyDescent="0.2">
      <c r="A184" s="182">
        <v>41822</v>
      </c>
      <c r="B184" s="186" t="s">
        <v>382</v>
      </c>
      <c r="C184" s="185" t="s">
        <v>385</v>
      </c>
    </row>
    <row r="185" spans="1:3" s="186" customFormat="1" x14ac:dyDescent="0.2">
      <c r="A185" s="182">
        <v>41822</v>
      </c>
      <c r="B185" s="186" t="s">
        <v>386</v>
      </c>
      <c r="C185" s="185" t="s">
        <v>387</v>
      </c>
    </row>
    <row r="186" spans="1:3" s="186" customFormat="1" ht="25.5" x14ac:dyDescent="0.2">
      <c r="A186" s="182">
        <v>41822</v>
      </c>
      <c r="B186" s="186" t="s">
        <v>389</v>
      </c>
      <c r="C186" s="185" t="s">
        <v>448</v>
      </c>
    </row>
    <row r="187" spans="1:3" s="186" customFormat="1" ht="25.5" x14ac:dyDescent="0.2">
      <c r="A187" s="182">
        <v>41822</v>
      </c>
      <c r="B187" s="186" t="s">
        <v>395</v>
      </c>
      <c r="C187" s="185" t="s">
        <v>396</v>
      </c>
    </row>
    <row r="188" spans="1:3" s="186" customFormat="1" x14ac:dyDescent="0.2">
      <c r="A188" s="182">
        <v>41822</v>
      </c>
      <c r="B188" s="186" t="s">
        <v>401</v>
      </c>
      <c r="C188" s="185" t="s">
        <v>487</v>
      </c>
    </row>
    <row r="189" spans="1:3" s="186" customFormat="1" ht="25.5" x14ac:dyDescent="0.2">
      <c r="A189" s="182">
        <v>41822</v>
      </c>
      <c r="B189" s="186" t="s">
        <v>404</v>
      </c>
      <c r="C189" s="185" t="s">
        <v>405</v>
      </c>
    </row>
    <row r="190" spans="1:3" s="186" customFormat="1" x14ac:dyDescent="0.2">
      <c r="A190" s="182">
        <v>41822</v>
      </c>
      <c r="B190" s="186" t="s">
        <v>406</v>
      </c>
      <c r="C190" s="185" t="s">
        <v>488</v>
      </c>
    </row>
    <row r="191" spans="1:3" s="186" customFormat="1" x14ac:dyDescent="0.2">
      <c r="A191" s="182">
        <v>41822</v>
      </c>
      <c r="B191" s="186" t="s">
        <v>407</v>
      </c>
      <c r="C191" s="185" t="s">
        <v>487</v>
      </c>
    </row>
    <row r="192" spans="1:3" s="186" customFormat="1" ht="38.25" x14ac:dyDescent="0.2">
      <c r="A192" s="182">
        <v>41822</v>
      </c>
      <c r="B192" s="186" t="s">
        <v>408</v>
      </c>
      <c r="C192" s="185" t="s">
        <v>409</v>
      </c>
    </row>
    <row r="193" spans="1:3" s="186" customFormat="1" x14ac:dyDescent="0.2">
      <c r="A193" s="182">
        <v>41822</v>
      </c>
      <c r="B193" s="186" t="s">
        <v>331</v>
      </c>
      <c r="C193" s="185" t="s">
        <v>318</v>
      </c>
    </row>
    <row r="194" spans="1:3" s="186" customFormat="1" x14ac:dyDescent="0.2">
      <c r="A194" s="182">
        <v>41822</v>
      </c>
      <c r="B194" s="186" t="s">
        <v>332</v>
      </c>
      <c r="C194" s="185" t="s">
        <v>414</v>
      </c>
    </row>
    <row r="195" spans="1:3" s="186" customFormat="1" x14ac:dyDescent="0.2">
      <c r="A195" s="182">
        <v>41822</v>
      </c>
      <c r="B195" s="186" t="s">
        <v>416</v>
      </c>
      <c r="C195" s="185" t="s">
        <v>419</v>
      </c>
    </row>
    <row r="196" spans="1:3" s="186" customFormat="1" x14ac:dyDescent="0.2">
      <c r="A196" s="182">
        <v>41822</v>
      </c>
      <c r="B196" s="186" t="s">
        <v>330</v>
      </c>
      <c r="C196" s="185" t="s">
        <v>420</v>
      </c>
    </row>
    <row r="197" spans="1:3" s="186" customFormat="1" x14ac:dyDescent="0.2">
      <c r="A197" s="182">
        <v>41822</v>
      </c>
      <c r="B197" s="186" t="s">
        <v>422</v>
      </c>
      <c r="C197" s="185" t="s">
        <v>419</v>
      </c>
    </row>
    <row r="198" spans="1:3" s="186" customFormat="1" x14ac:dyDescent="0.2">
      <c r="A198" s="182">
        <v>41822</v>
      </c>
      <c r="B198" s="186" t="s">
        <v>333</v>
      </c>
      <c r="C198" s="185" t="s">
        <v>487</v>
      </c>
    </row>
    <row r="199" spans="1:3" s="186" customFormat="1" x14ac:dyDescent="0.2">
      <c r="A199" s="182">
        <v>41822</v>
      </c>
      <c r="B199" s="186" t="s">
        <v>334</v>
      </c>
      <c r="C199" s="185" t="s">
        <v>487</v>
      </c>
    </row>
    <row r="200" spans="1:3" s="186" customFormat="1" x14ac:dyDescent="0.2">
      <c r="A200" s="182">
        <v>41822</v>
      </c>
      <c r="B200" s="186" t="s">
        <v>335</v>
      </c>
      <c r="C200" s="185" t="s">
        <v>487</v>
      </c>
    </row>
    <row r="201" spans="1:3" s="186" customFormat="1" x14ac:dyDescent="0.2">
      <c r="A201" s="182">
        <v>41822</v>
      </c>
      <c r="B201" s="186" t="s">
        <v>336</v>
      </c>
      <c r="C201" s="185" t="s">
        <v>487</v>
      </c>
    </row>
    <row r="202" spans="1:3" s="179" customFormat="1" x14ac:dyDescent="0.2">
      <c r="A202" s="178">
        <v>42096</v>
      </c>
      <c r="B202" s="179" t="s">
        <v>338</v>
      </c>
      <c r="C202" s="187" t="s">
        <v>487</v>
      </c>
    </row>
    <row r="203" spans="1:3" s="179" customFormat="1" ht="51" x14ac:dyDescent="0.2">
      <c r="A203" s="178">
        <v>42096</v>
      </c>
      <c r="B203" s="179" t="s">
        <v>337</v>
      </c>
      <c r="C203" s="187" t="s">
        <v>451</v>
      </c>
    </row>
    <row r="204" spans="1:3" s="179" customFormat="1" ht="38.25" x14ac:dyDescent="0.2">
      <c r="A204" s="178">
        <v>42096</v>
      </c>
      <c r="B204" s="179" t="s">
        <v>323</v>
      </c>
      <c r="C204" s="187" t="s">
        <v>454</v>
      </c>
    </row>
    <row r="205" spans="1:3" s="179" customFormat="1" x14ac:dyDescent="0.2">
      <c r="A205" s="178">
        <v>42096</v>
      </c>
      <c r="B205" s="179" t="s">
        <v>452</v>
      </c>
      <c r="C205" s="187" t="s">
        <v>453</v>
      </c>
    </row>
    <row r="206" spans="1:3" s="186" customFormat="1" ht="25.5" x14ac:dyDescent="0.2">
      <c r="A206" s="182">
        <v>42226</v>
      </c>
      <c r="B206" s="186" t="s">
        <v>319</v>
      </c>
      <c r="C206" s="185" t="s">
        <v>458</v>
      </c>
    </row>
    <row r="207" spans="1:3" s="186" customFormat="1" ht="25.5" x14ac:dyDescent="0.2">
      <c r="A207" s="182">
        <v>42226</v>
      </c>
      <c r="B207" s="186" t="s">
        <v>456</v>
      </c>
      <c r="C207" s="185" t="s">
        <v>458</v>
      </c>
    </row>
    <row r="208" spans="1:3" s="186" customFormat="1" ht="25.5" x14ac:dyDescent="0.2">
      <c r="A208" s="182">
        <v>42226</v>
      </c>
      <c r="B208" s="186" t="s">
        <v>372</v>
      </c>
      <c r="C208" s="185" t="s">
        <v>458</v>
      </c>
    </row>
    <row r="209" spans="1:3" s="186" customFormat="1" ht="25.5" x14ac:dyDescent="0.2">
      <c r="A209" s="182">
        <v>42226</v>
      </c>
      <c r="B209" s="186" t="s">
        <v>378</v>
      </c>
      <c r="C209" s="185" t="s">
        <v>458</v>
      </c>
    </row>
    <row r="210" spans="1:3" s="186" customFormat="1" ht="25.5" x14ac:dyDescent="0.2">
      <c r="A210" s="182">
        <v>42226</v>
      </c>
      <c r="B210" s="186" t="s">
        <v>382</v>
      </c>
      <c r="C210" s="185" t="s">
        <v>458</v>
      </c>
    </row>
    <row r="211" spans="1:3" s="186" customFormat="1" ht="25.5" x14ac:dyDescent="0.2">
      <c r="A211" s="182">
        <v>42226</v>
      </c>
      <c r="B211" s="186" t="s">
        <v>386</v>
      </c>
      <c r="C211" s="185" t="s">
        <v>458</v>
      </c>
    </row>
    <row r="212" spans="1:3" s="186" customFormat="1" ht="25.5" x14ac:dyDescent="0.2">
      <c r="A212" s="182">
        <v>42226</v>
      </c>
      <c r="B212" s="186" t="s">
        <v>395</v>
      </c>
      <c r="C212" s="185" t="s">
        <v>458</v>
      </c>
    </row>
    <row r="213" spans="1:3" s="179" customFormat="1" x14ac:dyDescent="0.2">
      <c r="A213" s="178">
        <v>42270</v>
      </c>
      <c r="B213" s="179" t="s">
        <v>428</v>
      </c>
      <c r="C213" s="187" t="s">
        <v>461</v>
      </c>
    </row>
    <row r="214" spans="1:3" s="179" customFormat="1" x14ac:dyDescent="0.2">
      <c r="A214" s="178">
        <v>42270</v>
      </c>
      <c r="B214" s="179" t="s">
        <v>372</v>
      </c>
      <c r="C214" s="187" t="s">
        <v>462</v>
      </c>
    </row>
    <row r="215" spans="1:3" s="179" customFormat="1" x14ac:dyDescent="0.2">
      <c r="A215" s="178">
        <v>42270</v>
      </c>
      <c r="B215" s="179" t="s">
        <v>322</v>
      </c>
      <c r="C215" s="187" t="s">
        <v>461</v>
      </c>
    </row>
    <row r="216" spans="1:3" s="179" customFormat="1" x14ac:dyDescent="0.2">
      <c r="A216" s="178">
        <v>42270</v>
      </c>
      <c r="B216" s="179" t="s">
        <v>323</v>
      </c>
      <c r="C216" s="187" t="s">
        <v>461</v>
      </c>
    </row>
    <row r="217" spans="1:3" s="179" customFormat="1" ht="25.5" x14ac:dyDescent="0.2">
      <c r="A217" s="178">
        <v>42270</v>
      </c>
      <c r="B217" s="179" t="s">
        <v>325</v>
      </c>
      <c r="C217" s="187" t="s">
        <v>463</v>
      </c>
    </row>
    <row r="218" spans="1:3" s="179" customFormat="1" ht="25.5" x14ac:dyDescent="0.2">
      <c r="A218" s="178">
        <v>42270</v>
      </c>
      <c r="B218" s="179" t="s">
        <v>326</v>
      </c>
      <c r="C218" s="187" t="s">
        <v>482</v>
      </c>
    </row>
    <row r="219" spans="1:3" s="179" customFormat="1" x14ac:dyDescent="0.2">
      <c r="A219" s="178">
        <v>42270</v>
      </c>
      <c r="B219" s="179" t="s">
        <v>389</v>
      </c>
      <c r="C219" s="187" t="s">
        <v>464</v>
      </c>
    </row>
    <row r="220" spans="1:3" s="179" customFormat="1" ht="25.5" x14ac:dyDescent="0.2">
      <c r="A220" s="178">
        <v>42270</v>
      </c>
      <c r="B220" s="179" t="s">
        <v>408</v>
      </c>
      <c r="C220" s="187" t="s">
        <v>483</v>
      </c>
    </row>
    <row r="221" spans="1:3" s="179" customFormat="1" x14ac:dyDescent="0.2">
      <c r="A221" s="178">
        <v>42270</v>
      </c>
      <c r="B221" s="179" t="s">
        <v>413</v>
      </c>
      <c r="C221" s="187" t="s">
        <v>467</v>
      </c>
    </row>
    <row r="222" spans="1:3" s="179" customFormat="1" x14ac:dyDescent="0.2">
      <c r="A222" s="178">
        <v>42270</v>
      </c>
      <c r="B222" s="179" t="s">
        <v>465</v>
      </c>
      <c r="C222" s="187" t="s">
        <v>487</v>
      </c>
    </row>
    <row r="223" spans="1:3" s="179" customFormat="1" x14ac:dyDescent="0.2">
      <c r="A223" s="178">
        <v>42270</v>
      </c>
      <c r="B223" s="179" t="s">
        <v>416</v>
      </c>
      <c r="C223" s="187" t="s">
        <v>487</v>
      </c>
    </row>
    <row r="224" spans="1:3" s="179" customFormat="1" x14ac:dyDescent="0.2">
      <c r="A224" s="178">
        <v>42270</v>
      </c>
      <c r="B224" s="179" t="s">
        <v>330</v>
      </c>
      <c r="C224" s="187" t="s">
        <v>466</v>
      </c>
    </row>
    <row r="225" spans="1:3" s="179" customFormat="1" ht="25.5" x14ac:dyDescent="0.2">
      <c r="A225" s="180">
        <v>42270</v>
      </c>
      <c r="B225" s="179" t="s">
        <v>423</v>
      </c>
      <c r="C225" s="187" t="s">
        <v>481</v>
      </c>
    </row>
    <row r="226" spans="1:3" s="186" customFormat="1" x14ac:dyDescent="0.2">
      <c r="A226" s="182">
        <v>42592</v>
      </c>
      <c r="B226" s="186" t="s">
        <v>370</v>
      </c>
      <c r="C226" s="185" t="s">
        <v>487</v>
      </c>
    </row>
    <row r="227" spans="1:3" s="179" customFormat="1" x14ac:dyDescent="0.2">
      <c r="A227" s="178">
        <v>42697</v>
      </c>
      <c r="B227" s="179" t="s">
        <v>456</v>
      </c>
      <c r="C227" s="187" t="s">
        <v>555</v>
      </c>
    </row>
    <row r="228" spans="1:3" s="179" customFormat="1" x14ac:dyDescent="0.2">
      <c r="A228" s="178">
        <v>42697</v>
      </c>
      <c r="B228" s="179" t="s">
        <v>428</v>
      </c>
      <c r="C228" s="187" t="s">
        <v>558</v>
      </c>
    </row>
    <row r="229" spans="1:3" s="179" customFormat="1" x14ac:dyDescent="0.2">
      <c r="A229" s="178">
        <v>42697</v>
      </c>
      <c r="B229" s="179" t="s">
        <v>559</v>
      </c>
      <c r="C229" s="187" t="s">
        <v>560</v>
      </c>
    </row>
    <row r="230" spans="1:3" s="179" customFormat="1" x14ac:dyDescent="0.2">
      <c r="A230" s="178">
        <v>42697</v>
      </c>
      <c r="B230" s="179" t="s">
        <v>322</v>
      </c>
      <c r="C230" s="187" t="s">
        <v>562</v>
      </c>
    </row>
    <row r="231" spans="1:3" s="179" customFormat="1" x14ac:dyDescent="0.2">
      <c r="A231" s="178">
        <v>42697</v>
      </c>
      <c r="B231" s="179" t="s">
        <v>323</v>
      </c>
      <c r="C231" s="187" t="s">
        <v>562</v>
      </c>
    </row>
    <row r="232" spans="1:3" s="179" customFormat="1" x14ac:dyDescent="0.2">
      <c r="A232" s="178">
        <v>42697</v>
      </c>
      <c r="B232" s="179" t="s">
        <v>325</v>
      </c>
      <c r="C232" s="187" t="s">
        <v>558</v>
      </c>
    </row>
    <row r="233" spans="1:3" s="179" customFormat="1" x14ac:dyDescent="0.2">
      <c r="A233" s="178">
        <v>42697</v>
      </c>
      <c r="B233" s="179" t="s">
        <v>327</v>
      </c>
      <c r="C233" s="187" t="s">
        <v>487</v>
      </c>
    </row>
    <row r="234" spans="1:3" s="179" customFormat="1" x14ac:dyDescent="0.2">
      <c r="A234" s="178">
        <v>42697</v>
      </c>
      <c r="B234" s="179" t="s">
        <v>328</v>
      </c>
      <c r="C234" s="187" t="s">
        <v>563</v>
      </c>
    </row>
    <row r="235" spans="1:3" s="179" customFormat="1" x14ac:dyDescent="0.2">
      <c r="A235" s="178">
        <v>42697</v>
      </c>
      <c r="B235" s="179" t="s">
        <v>329</v>
      </c>
      <c r="C235" s="187" t="s">
        <v>487</v>
      </c>
    </row>
    <row r="236" spans="1:3" s="179" customFormat="1" ht="25.5" x14ac:dyDescent="0.2">
      <c r="A236" s="178">
        <v>42697</v>
      </c>
      <c r="B236" s="179" t="s">
        <v>389</v>
      </c>
      <c r="C236" s="187" t="s">
        <v>565</v>
      </c>
    </row>
    <row r="237" spans="1:3" s="179" customFormat="1" x14ac:dyDescent="0.2">
      <c r="A237" s="178">
        <v>42697</v>
      </c>
      <c r="B237" s="179" t="s">
        <v>452</v>
      </c>
      <c r="C237" s="187" t="s">
        <v>487</v>
      </c>
    </row>
    <row r="238" spans="1:3" s="179" customFormat="1" x14ac:dyDescent="0.2">
      <c r="A238" s="178">
        <v>42697</v>
      </c>
      <c r="B238" s="179" t="s">
        <v>408</v>
      </c>
      <c r="C238" s="187" t="s">
        <v>487</v>
      </c>
    </row>
    <row r="239" spans="1:3" s="179" customFormat="1" ht="25.5" x14ac:dyDescent="0.2">
      <c r="A239" s="178">
        <v>42697</v>
      </c>
      <c r="B239" s="179" t="s">
        <v>574</v>
      </c>
      <c r="C239" s="187" t="s">
        <v>575</v>
      </c>
    </row>
    <row r="240" spans="1:3" s="179" customFormat="1" x14ac:dyDescent="0.2">
      <c r="A240" s="178">
        <v>42697</v>
      </c>
      <c r="B240" s="179" t="s">
        <v>331</v>
      </c>
      <c r="C240" s="187" t="s">
        <v>576</v>
      </c>
    </row>
    <row r="241" spans="1:3" s="179" customFormat="1" x14ac:dyDescent="0.2">
      <c r="A241" s="178">
        <v>42697</v>
      </c>
      <c r="B241" s="179" t="s">
        <v>577</v>
      </c>
      <c r="C241" s="187" t="s">
        <v>578</v>
      </c>
    </row>
    <row r="242" spans="1:3" s="179" customFormat="1" x14ac:dyDescent="0.2">
      <c r="A242" s="178">
        <v>42697</v>
      </c>
      <c r="B242" s="179" t="s">
        <v>411</v>
      </c>
      <c r="C242" s="187" t="s">
        <v>578</v>
      </c>
    </row>
    <row r="243" spans="1:3" s="179" customFormat="1" x14ac:dyDescent="0.2">
      <c r="A243" s="178">
        <v>42697</v>
      </c>
      <c r="B243" s="179" t="s">
        <v>579</v>
      </c>
      <c r="C243" s="187" t="s">
        <v>487</v>
      </c>
    </row>
    <row r="244" spans="1:3" s="179" customFormat="1" x14ac:dyDescent="0.2">
      <c r="A244" s="178">
        <v>42697</v>
      </c>
      <c r="B244" s="179" t="s">
        <v>330</v>
      </c>
      <c r="C244" s="187" t="s">
        <v>487</v>
      </c>
    </row>
    <row r="245" spans="1:3" s="179" customFormat="1" ht="89.25" x14ac:dyDescent="0.2">
      <c r="A245" s="178">
        <v>42697</v>
      </c>
      <c r="B245" s="179" t="s">
        <v>423</v>
      </c>
      <c r="C245" s="187" t="s">
        <v>580</v>
      </c>
    </row>
    <row r="246" spans="1:3" s="179" customFormat="1" x14ac:dyDescent="0.2">
      <c r="A246" s="178">
        <v>42860</v>
      </c>
      <c r="B246" s="179" t="s">
        <v>574</v>
      </c>
      <c r="C246" s="187" t="s">
        <v>487</v>
      </c>
    </row>
    <row r="247" spans="1:3" s="179" customFormat="1" x14ac:dyDescent="0.2">
      <c r="A247" s="178">
        <v>42860</v>
      </c>
      <c r="B247" s="179" t="s">
        <v>331</v>
      </c>
      <c r="C247" s="187" t="s">
        <v>487</v>
      </c>
    </row>
    <row r="248" spans="1:3" s="179" customFormat="1" x14ac:dyDescent="0.2">
      <c r="A248" s="178">
        <v>42860</v>
      </c>
      <c r="B248" s="179" t="s">
        <v>577</v>
      </c>
      <c r="C248" s="187" t="s">
        <v>487</v>
      </c>
    </row>
    <row r="249" spans="1:3" s="179" customFormat="1" x14ac:dyDescent="0.2">
      <c r="A249" s="178">
        <v>42860</v>
      </c>
      <c r="B249" s="179" t="s">
        <v>411</v>
      </c>
      <c r="C249" s="187" t="s">
        <v>487</v>
      </c>
    </row>
    <row r="250" spans="1:3" s="186" customFormat="1" x14ac:dyDescent="0.2">
      <c r="A250" s="182">
        <v>43124</v>
      </c>
      <c r="B250" s="186" t="s">
        <v>328</v>
      </c>
      <c r="C250" s="185" t="s">
        <v>487</v>
      </c>
    </row>
    <row r="251" spans="1:3" s="186" customFormat="1" x14ac:dyDescent="0.2">
      <c r="A251" s="182">
        <v>43124</v>
      </c>
      <c r="B251" s="186" t="s">
        <v>404</v>
      </c>
      <c r="C251" s="185" t="s">
        <v>656</v>
      </c>
    </row>
    <row r="252" spans="1:3" s="179" customFormat="1" x14ac:dyDescent="0.2">
      <c r="A252" s="178">
        <v>43264</v>
      </c>
      <c r="B252" s="179" t="s">
        <v>337</v>
      </c>
      <c r="C252" s="187" t="s">
        <v>487</v>
      </c>
    </row>
    <row r="253" spans="1:3" s="179" customFormat="1" x14ac:dyDescent="0.2">
      <c r="A253" s="178">
        <v>43264</v>
      </c>
      <c r="B253" s="179" t="s">
        <v>404</v>
      </c>
      <c r="C253" s="187" t="s">
        <v>487</v>
      </c>
    </row>
    <row r="254" spans="1:3" s="179" customFormat="1" x14ac:dyDescent="0.2">
      <c r="A254" s="178">
        <v>43264</v>
      </c>
      <c r="B254" s="179" t="s">
        <v>423</v>
      </c>
      <c r="C254" s="187" t="s">
        <v>487</v>
      </c>
    </row>
    <row r="255" spans="1:3" s="179" customFormat="1" x14ac:dyDescent="0.2">
      <c r="A255" s="178">
        <v>43424</v>
      </c>
      <c r="B255" s="179" t="s">
        <v>376</v>
      </c>
      <c r="C255" s="187" t="s">
        <v>487</v>
      </c>
    </row>
    <row r="256" spans="1:3" s="179" customFormat="1" x14ac:dyDescent="0.2">
      <c r="A256" s="178">
        <v>43424</v>
      </c>
      <c r="B256" s="179" t="s">
        <v>723</v>
      </c>
      <c r="C256" s="187" t="s">
        <v>487</v>
      </c>
    </row>
    <row r="257" spans="1:3" s="179" customFormat="1" ht="12.75" customHeight="1" x14ac:dyDescent="0.2">
      <c r="A257" s="178">
        <v>43424</v>
      </c>
      <c r="B257" s="179" t="s">
        <v>402</v>
      </c>
      <c r="C257" s="187" t="s">
        <v>487</v>
      </c>
    </row>
    <row r="258" spans="1:3" s="186" customFormat="1" x14ac:dyDescent="0.2">
      <c r="A258" s="182">
        <v>43717</v>
      </c>
      <c r="B258" s="186" t="s">
        <v>319</v>
      </c>
      <c r="C258" s="185" t="s">
        <v>828</v>
      </c>
    </row>
    <row r="259" spans="1:3" s="179" customFormat="1" x14ac:dyDescent="0.2">
      <c r="A259" s="178">
        <v>43969</v>
      </c>
      <c r="B259" s="179" t="s">
        <v>490</v>
      </c>
      <c r="C259" s="187" t="s">
        <v>892</v>
      </c>
    </row>
    <row r="260" spans="1:3" s="186" customFormat="1" x14ac:dyDescent="0.2">
      <c r="A260" s="182">
        <v>44027</v>
      </c>
      <c r="B260" s="186" t="s">
        <v>428</v>
      </c>
      <c r="C260" s="185" t="s">
        <v>487</v>
      </c>
    </row>
    <row r="261" spans="1:3" s="186" customFormat="1" x14ac:dyDescent="0.2">
      <c r="A261" s="182">
        <v>44027</v>
      </c>
      <c r="B261" s="186" t="s">
        <v>372</v>
      </c>
      <c r="C261" s="185" t="s">
        <v>487</v>
      </c>
    </row>
    <row r="262" spans="1:3" s="186" customFormat="1" x14ac:dyDescent="0.2">
      <c r="A262" s="182">
        <v>44027</v>
      </c>
      <c r="B262" s="186" t="s">
        <v>378</v>
      </c>
      <c r="C262" s="185" t="s">
        <v>487</v>
      </c>
    </row>
    <row r="263" spans="1:3" s="186" customFormat="1" x14ac:dyDescent="0.2">
      <c r="A263" s="182">
        <v>44027</v>
      </c>
      <c r="B263" s="186" t="s">
        <v>824</v>
      </c>
      <c r="C263" s="185" t="s">
        <v>923</v>
      </c>
    </row>
    <row r="264" spans="1:3" s="186" customFormat="1" x14ac:dyDescent="0.2">
      <c r="A264" s="182">
        <v>44027</v>
      </c>
      <c r="B264" s="186" t="s">
        <v>386</v>
      </c>
      <c r="C264" s="185" t="s">
        <v>487</v>
      </c>
    </row>
    <row r="265" spans="1:3" s="179" customFormat="1" ht="89.25" x14ac:dyDescent="0.2">
      <c r="A265" s="178">
        <v>44258</v>
      </c>
      <c r="B265" s="179" t="s">
        <v>325</v>
      </c>
      <c r="C265" s="187" t="s">
        <v>938</v>
      </c>
    </row>
    <row r="266" spans="1:3" s="186" customFormat="1" ht="25.5" x14ac:dyDescent="0.2">
      <c r="A266" s="182">
        <v>44509</v>
      </c>
      <c r="B266" s="186" t="s">
        <v>338</v>
      </c>
      <c r="C266" s="185" t="s">
        <v>1031</v>
      </c>
    </row>
    <row r="267" spans="1:3" s="186" customFormat="1" ht="25.5" x14ac:dyDescent="0.2">
      <c r="A267" s="182">
        <v>44509</v>
      </c>
      <c r="B267" s="186" t="s">
        <v>822</v>
      </c>
      <c r="C267" s="185" t="s">
        <v>967</v>
      </c>
    </row>
    <row r="268" spans="1:3" s="179" customFormat="1" x14ac:dyDescent="0.2">
      <c r="A268" s="178">
        <v>44939</v>
      </c>
      <c r="B268" s="179" t="s">
        <v>674</v>
      </c>
      <c r="C268" s="187" t="s">
        <v>1069</v>
      </c>
    </row>
    <row r="269" spans="1:3" s="179" customFormat="1" x14ac:dyDescent="0.2">
      <c r="A269" s="178">
        <v>44939</v>
      </c>
      <c r="B269" s="179" t="s">
        <v>319</v>
      </c>
      <c r="C269" s="179" t="s">
        <v>1070</v>
      </c>
    </row>
    <row r="270" spans="1:3" s="179" customFormat="1" x14ac:dyDescent="0.2">
      <c r="A270" s="178">
        <v>44939</v>
      </c>
      <c r="B270" s="179" t="s">
        <v>937</v>
      </c>
      <c r="C270" s="187" t="s">
        <v>487</v>
      </c>
    </row>
    <row r="271" spans="1:3" s="179" customFormat="1" x14ac:dyDescent="0.2">
      <c r="A271" s="178">
        <v>44939</v>
      </c>
      <c r="B271" s="179" t="s">
        <v>1073</v>
      </c>
      <c r="C271" s="187" t="s">
        <v>487</v>
      </c>
    </row>
    <row r="272" spans="1:3" s="179" customFormat="1" x14ac:dyDescent="0.2">
      <c r="A272" s="178">
        <v>44939</v>
      </c>
      <c r="B272" s="179" t="s">
        <v>323</v>
      </c>
      <c r="C272" s="187" t="s">
        <v>487</v>
      </c>
    </row>
    <row r="273" spans="1:3" s="179" customFormat="1" x14ac:dyDescent="0.2">
      <c r="A273" s="178">
        <v>44939</v>
      </c>
      <c r="B273" s="179" t="s">
        <v>326</v>
      </c>
      <c r="C273" s="187" t="s">
        <v>487</v>
      </c>
    </row>
    <row r="274" spans="1:3" s="179" customFormat="1" x14ac:dyDescent="0.2">
      <c r="A274" s="178">
        <v>44939</v>
      </c>
      <c r="B274" s="179" t="s">
        <v>662</v>
      </c>
      <c r="C274" s="187" t="s">
        <v>487</v>
      </c>
    </row>
    <row r="275" spans="1:3" s="179" customFormat="1" x14ac:dyDescent="0.2">
      <c r="A275" s="178">
        <v>44939</v>
      </c>
      <c r="B275" s="179" t="s">
        <v>389</v>
      </c>
      <c r="C275" s="187" t="s">
        <v>1085</v>
      </c>
    </row>
    <row r="276" spans="1:3" s="179" customFormat="1" x14ac:dyDescent="0.2">
      <c r="A276" s="178">
        <v>44939</v>
      </c>
      <c r="B276" s="179" t="s">
        <v>535</v>
      </c>
      <c r="C276" s="187" t="s">
        <v>487</v>
      </c>
    </row>
    <row r="277" spans="1:3" s="212" customFormat="1" x14ac:dyDescent="0.2">
      <c r="A277" s="210">
        <v>45124</v>
      </c>
      <c r="B277" s="212" t="s">
        <v>826</v>
      </c>
      <c r="C277" s="211" t="s">
        <v>487</v>
      </c>
    </row>
    <row r="278" spans="1:3" s="179" customFormat="1" x14ac:dyDescent="0.2">
      <c r="A278" s="178">
        <v>45274</v>
      </c>
      <c r="B278" s="179" t="s">
        <v>699</v>
      </c>
      <c r="C278" s="187" t="s">
        <v>487</v>
      </c>
    </row>
    <row r="279" spans="1:3" s="212" customFormat="1" x14ac:dyDescent="0.2">
      <c r="A279" s="210">
        <v>45366</v>
      </c>
      <c r="B279" s="212" t="s">
        <v>674</v>
      </c>
      <c r="C279" s="211" t="s">
        <v>487</v>
      </c>
    </row>
    <row r="280" spans="1:3" s="212" customFormat="1" x14ac:dyDescent="0.2">
      <c r="A280" s="210">
        <v>45366</v>
      </c>
      <c r="B280" s="212" t="s">
        <v>965</v>
      </c>
      <c r="C280" s="211" t="s">
        <v>487</v>
      </c>
    </row>
    <row r="281" spans="1:3" s="179" customFormat="1" ht="12.75" customHeight="1" x14ac:dyDescent="0.2">
      <c r="A281" s="178">
        <v>45595</v>
      </c>
      <c r="B281" s="179" t="s">
        <v>490</v>
      </c>
      <c r="C281" s="187" t="s">
        <v>1225</v>
      </c>
    </row>
    <row r="282" spans="1:3" s="212" customFormat="1" x14ac:dyDescent="0.2">
      <c r="A282" s="210">
        <v>45616</v>
      </c>
      <c r="B282" s="211" t="s">
        <v>1250</v>
      </c>
      <c r="C282" s="211" t="s">
        <v>487</v>
      </c>
    </row>
    <row r="283" spans="1:3" s="183" customFormat="1" x14ac:dyDescent="0.2">
      <c r="A283" s="190" t="s">
        <v>31</v>
      </c>
    </row>
    <row r="284" spans="1:3" s="183" customFormat="1" x14ac:dyDescent="0.2">
      <c r="A284" s="190"/>
    </row>
    <row r="285" spans="1:3" s="183" customFormat="1" x14ac:dyDescent="0.2">
      <c r="A285" s="189"/>
    </row>
    <row r="286" spans="1:3" s="183" customFormat="1" x14ac:dyDescent="0.2">
      <c r="A286" s="191" t="s">
        <v>44</v>
      </c>
    </row>
    <row r="287" spans="1:3" s="183" customFormat="1" ht="3.95" customHeight="1" x14ac:dyDescent="0.2">
      <c r="A287" s="178"/>
      <c r="B287" s="179"/>
      <c r="C287" s="179"/>
    </row>
    <row r="288" spans="1:3" s="183" customFormat="1" x14ac:dyDescent="0.2">
      <c r="A288" s="189">
        <v>40744</v>
      </c>
      <c r="B288" s="183" t="s">
        <v>53</v>
      </c>
      <c r="C288" s="184" t="s">
        <v>45</v>
      </c>
    </row>
    <row r="289" spans="1:3" s="183" customFormat="1" x14ac:dyDescent="0.2">
      <c r="A289" s="182">
        <v>40744</v>
      </c>
      <c r="B289" s="183" t="s">
        <v>55</v>
      </c>
      <c r="C289" s="184" t="s">
        <v>47</v>
      </c>
    </row>
    <row r="290" spans="1:3" s="183" customFormat="1" x14ac:dyDescent="0.2">
      <c r="A290" s="182">
        <v>40744</v>
      </c>
      <c r="B290" s="183" t="s">
        <v>60</v>
      </c>
      <c r="C290" s="184" t="s">
        <v>47</v>
      </c>
    </row>
    <row r="291" spans="1:3" s="183" customFormat="1" x14ac:dyDescent="0.2">
      <c r="A291" s="182">
        <v>40744</v>
      </c>
      <c r="B291" s="183" t="s">
        <v>62</v>
      </c>
      <c r="C291" s="184" t="s">
        <v>122</v>
      </c>
    </row>
    <row r="292" spans="1:3" s="183" customFormat="1" ht="25.5" x14ac:dyDescent="0.2">
      <c r="A292" s="178">
        <v>41136</v>
      </c>
      <c r="B292" s="179" t="s">
        <v>34</v>
      </c>
      <c r="C292" s="187" t="s">
        <v>228</v>
      </c>
    </row>
    <row r="293" spans="1:3" s="183" customFormat="1" ht="25.5" x14ac:dyDescent="0.2">
      <c r="A293" s="178">
        <v>41136</v>
      </c>
      <c r="B293" s="179" t="s">
        <v>110</v>
      </c>
      <c r="C293" s="187" t="s">
        <v>251</v>
      </c>
    </row>
    <row r="294" spans="1:3" s="183" customFormat="1" ht="38.25" x14ac:dyDescent="0.2">
      <c r="A294" s="178">
        <v>41136</v>
      </c>
      <c r="B294" s="179" t="s">
        <v>61</v>
      </c>
      <c r="C294" s="187" t="s">
        <v>276</v>
      </c>
    </row>
    <row r="295" spans="1:3" s="186" customFormat="1" x14ac:dyDescent="0.2">
      <c r="A295" s="182">
        <v>41822</v>
      </c>
      <c r="B295" s="186" t="s">
        <v>332</v>
      </c>
      <c r="C295" s="185" t="s">
        <v>415</v>
      </c>
    </row>
    <row r="296" spans="1:3" s="179" customFormat="1" ht="25.5" x14ac:dyDescent="0.2">
      <c r="A296" s="178">
        <v>42270</v>
      </c>
      <c r="B296" s="179" t="s">
        <v>395</v>
      </c>
      <c r="C296" s="187" t="s">
        <v>485</v>
      </c>
    </row>
    <row r="297" spans="1:3" s="179" customFormat="1" x14ac:dyDescent="0.2">
      <c r="A297" s="178">
        <v>42270</v>
      </c>
      <c r="B297" s="179" t="s">
        <v>413</v>
      </c>
      <c r="C297" s="187" t="s">
        <v>484</v>
      </c>
    </row>
    <row r="298" spans="1:3" s="179" customFormat="1" x14ac:dyDescent="0.2">
      <c r="A298" s="178">
        <v>42270</v>
      </c>
      <c r="B298" s="179" t="s">
        <v>468</v>
      </c>
      <c r="C298" s="187" t="s">
        <v>469</v>
      </c>
    </row>
    <row r="299" spans="1:3" s="179" customFormat="1" x14ac:dyDescent="0.2">
      <c r="A299" s="178">
        <v>42270</v>
      </c>
      <c r="B299" s="179" t="s">
        <v>486</v>
      </c>
      <c r="C299" s="187" t="s">
        <v>469</v>
      </c>
    </row>
    <row r="300" spans="1:3" s="183" customFormat="1" ht="25.5" x14ac:dyDescent="0.2">
      <c r="A300" s="182">
        <v>42439</v>
      </c>
      <c r="B300" s="186" t="s">
        <v>490</v>
      </c>
      <c r="C300" s="185" t="s">
        <v>504</v>
      </c>
    </row>
    <row r="301" spans="1:3" s="186" customFormat="1" ht="51" x14ac:dyDescent="0.2">
      <c r="A301" s="178">
        <v>42697</v>
      </c>
      <c r="B301" s="179" t="s">
        <v>386</v>
      </c>
      <c r="C301" s="187" t="s">
        <v>552</v>
      </c>
    </row>
    <row r="302" spans="1:3" s="179" customFormat="1" ht="25.5" customHeight="1" x14ac:dyDescent="0.2">
      <c r="A302" s="178">
        <v>43124</v>
      </c>
      <c r="B302" s="179" t="s">
        <v>389</v>
      </c>
      <c r="C302" s="187" t="s">
        <v>658</v>
      </c>
    </row>
    <row r="303" spans="1:3" s="179" customFormat="1" ht="51" x14ac:dyDescent="0.2">
      <c r="A303" s="178">
        <v>43335</v>
      </c>
      <c r="B303" s="179" t="s">
        <v>507</v>
      </c>
      <c r="C303" s="187" t="s">
        <v>697</v>
      </c>
    </row>
    <row r="304" spans="1:3" s="212" customFormat="1" ht="63.75" x14ac:dyDescent="0.2">
      <c r="A304" s="210">
        <v>45497</v>
      </c>
      <c r="B304" s="211" t="s">
        <v>1051</v>
      </c>
      <c r="C304" s="211" t="s">
        <v>1205</v>
      </c>
    </row>
    <row r="305" spans="3:3" x14ac:dyDescent="0.2">
      <c r="C305" s="187"/>
    </row>
  </sheetData>
  <sortState xmlns:xlrd2="http://schemas.microsoft.com/office/spreadsheetml/2017/richdata2" ref="A122:H124">
    <sortCondition ref="B122:B124"/>
  </sortState>
  <phoneticPr fontId="0" type="noConversion"/>
  <printOptions horizontalCentered="1"/>
  <pageMargins left="0.25" right="0.25" top="1" bottom="1" header="0.5" footer="0.5"/>
  <pageSetup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14</vt:i4>
      </vt:variant>
    </vt:vector>
  </HeadingPairs>
  <TitlesOfParts>
    <vt:vector size="19" baseType="lpstr">
      <vt:lpstr>Instructions</vt:lpstr>
      <vt:lpstr>Index</vt:lpstr>
      <vt:lpstr>Price List</vt:lpstr>
      <vt:lpstr>Websites</vt:lpstr>
      <vt:lpstr>Changes</vt:lpstr>
      <vt:lpstr>Customer</vt:lpstr>
      <vt:lpstr>Customer_Cost</vt:lpstr>
      <vt:lpstr>Customer_List</vt:lpstr>
      <vt:lpstr>Group</vt:lpstr>
      <vt:lpstr>Header</vt:lpstr>
      <vt:lpstr>Index</vt:lpstr>
      <vt:lpstr>Price_List</vt:lpstr>
      <vt:lpstr>Changes!Print_Area</vt:lpstr>
      <vt:lpstr>Index!Print_Area</vt:lpstr>
      <vt:lpstr>Instructions!Print_Area</vt:lpstr>
      <vt:lpstr>'Price List'!Print_Area</vt:lpstr>
      <vt:lpstr>'Price List'!Print_Titles</vt:lpstr>
      <vt:lpstr>Round</vt:lpstr>
      <vt:lpstr>Suggested</vt:lpstr>
    </vt:vector>
  </TitlesOfParts>
  <Company>Conestoga Ceramic Tile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Jim Vogel</dc:creator>
  <cp:lastModifiedBy>J F</cp:lastModifiedBy>
  <cp:lastPrinted>2025-11-06T16:47:48Z</cp:lastPrinted>
  <dcterms:created xsi:type="dcterms:W3CDTF">1998-06-02T12:05:01Z</dcterms:created>
  <dcterms:modified xsi:type="dcterms:W3CDTF">2025-11-06T16:54:38Z</dcterms:modified>
</cp:coreProperties>
</file>