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5\11_Nov\Price Lists\Excel\"/>
    </mc:Choice>
  </mc:AlternateContent>
  <xr:revisionPtr revIDLastSave="0" documentId="8_{553EF5D4-5C94-4B36-96CA-E6429CECC892}" xr6:coauthVersionLast="47" xr6:coauthVersionMax="47" xr10:uidLastSave="{00000000-0000-0000-0000-000000000000}"/>
  <bookViews>
    <workbookView xWindow="-120" yWindow="-120" windowWidth="29040" windowHeight="176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List'!$U$13:$V$140</definedName>
    <definedName name="Customer_Cost">'Price List'!$X$13:$AE$140</definedName>
    <definedName name="Customer_List">'Price List'!$C$13:$R$140</definedName>
    <definedName name="Group">Instructions!$B$38:$H$44</definedName>
    <definedName name="Header">'Price List'!$13:$21</definedName>
    <definedName name="Index">Index!$A$1:$K$57</definedName>
    <definedName name="Price_Calculation">'Price List'!#REF!</definedName>
    <definedName name="Price_Change">'Price List'!#REF!</definedName>
    <definedName name="Price_List">'Price List'!$C$13:$R$140</definedName>
    <definedName name="_xlnm.Print_Area" localSheetId="4">Changes!$A$1:$C$55</definedName>
    <definedName name="_xlnm.Print_Area" localSheetId="1">Index!$A$1:$K$57</definedName>
    <definedName name="_xlnm.Print_Area" localSheetId="2">'Price List'!$C$13:$R$140</definedName>
    <definedName name="_xlnm.Print_Titles" localSheetId="4">Changes!#REF!</definedName>
    <definedName name="_xlnm.Print_Titles" localSheetId="2">'Price List'!$C:$N,'Price List'!$13:$21</definedName>
    <definedName name="Purchasing_Cost">'Price List'!#REF!</definedName>
    <definedName name="Round">'Price List'!$D$145:$E$154</definedName>
    <definedName name="Suggested">Instructions!$H$55</definedName>
  </definedNames>
  <calcPr calcId="181029"/>
</workbook>
</file>

<file path=xl/calcChain.xml><?xml version="1.0" encoding="utf-8"?>
<calcChain xmlns="http://schemas.openxmlformats.org/spreadsheetml/2006/main">
  <c r="S52" i="1" l="1"/>
  <c r="S58" i="1"/>
  <c r="S55" i="1"/>
  <c r="S56" i="1"/>
  <c r="S53" i="1"/>
  <c r="AK67" i="1"/>
  <c r="AJ67" i="1"/>
  <c r="AI67" i="1"/>
  <c r="U67" i="1"/>
  <c r="Z67" i="1" s="1"/>
  <c r="S67" i="1"/>
  <c r="AK63" i="1"/>
  <c r="AJ63" i="1"/>
  <c r="AI63" i="1"/>
  <c r="U63" i="1"/>
  <c r="Z63" i="1" s="1"/>
  <c r="S63" i="1"/>
  <c r="AK61" i="1"/>
  <c r="AJ61" i="1"/>
  <c r="AI61" i="1"/>
  <c r="U61" i="1"/>
  <c r="Z61" i="1" s="1"/>
  <c r="S61" i="1"/>
  <c r="AK60" i="1"/>
  <c r="AJ60" i="1"/>
  <c r="AI60" i="1"/>
  <c r="U60" i="1"/>
  <c r="Z60" i="1" s="1"/>
  <c r="S60" i="1"/>
  <c r="AK58" i="1"/>
  <c r="AJ58" i="1"/>
  <c r="AI58" i="1"/>
  <c r="U58" i="1"/>
  <c r="Z58" i="1" s="1"/>
  <c r="AK57" i="1"/>
  <c r="AJ57" i="1"/>
  <c r="AI57" i="1"/>
  <c r="U57" i="1"/>
  <c r="Z57" i="1" s="1"/>
  <c r="S57" i="1"/>
  <c r="AK56" i="1"/>
  <c r="AJ56" i="1"/>
  <c r="AI56" i="1"/>
  <c r="U56" i="1"/>
  <c r="Z56" i="1" s="1"/>
  <c r="AK55" i="1"/>
  <c r="AJ55" i="1"/>
  <c r="AI55" i="1"/>
  <c r="U55" i="1"/>
  <c r="Z55" i="1" s="1"/>
  <c r="AK53" i="1"/>
  <c r="AJ53" i="1"/>
  <c r="AI53" i="1"/>
  <c r="U53" i="1"/>
  <c r="Z53" i="1" s="1"/>
  <c r="AK52" i="1"/>
  <c r="AJ52" i="1"/>
  <c r="AI52" i="1"/>
  <c r="U52" i="1"/>
  <c r="Z52" i="1" s="1"/>
  <c r="AK51" i="1"/>
  <c r="AJ51" i="1"/>
  <c r="AI51" i="1"/>
  <c r="U51" i="1"/>
  <c r="Z51" i="1" s="1"/>
  <c r="S51" i="1"/>
  <c r="AK43" i="1"/>
  <c r="AJ43" i="1"/>
  <c r="AI43" i="1"/>
  <c r="U43" i="1"/>
  <c r="Z43" i="1" s="1"/>
  <c r="S43" i="1"/>
  <c r="AK36" i="1"/>
  <c r="AJ36" i="1"/>
  <c r="AI36" i="1"/>
  <c r="U36" i="1"/>
  <c r="Z36" i="1" s="1"/>
  <c r="S36" i="1"/>
  <c r="AK37" i="1"/>
  <c r="AJ37" i="1"/>
  <c r="AI37" i="1"/>
  <c r="U37" i="1"/>
  <c r="Z37" i="1" s="1"/>
  <c r="S37" i="1"/>
  <c r="AK26" i="1" l="1"/>
  <c r="AJ26" i="1"/>
  <c r="AI26" i="1"/>
  <c r="U26" i="1"/>
  <c r="Z26" i="1" s="1"/>
  <c r="S26" i="1"/>
  <c r="AK31" i="1"/>
  <c r="AJ31" i="1"/>
  <c r="AI31" i="1"/>
  <c r="U31" i="1"/>
  <c r="Z31" i="1" s="1"/>
  <c r="S31" i="1"/>
  <c r="AK34" i="1"/>
  <c r="AJ34" i="1"/>
  <c r="AI34" i="1"/>
  <c r="U34" i="1"/>
  <c r="Z34" i="1" s="1"/>
  <c r="S34" i="1"/>
  <c r="AK32" i="1"/>
  <c r="AJ32" i="1"/>
  <c r="AI32" i="1"/>
  <c r="U32" i="1"/>
  <c r="Z32" i="1" s="1"/>
  <c r="S32" i="1"/>
  <c r="AK33" i="1"/>
  <c r="AJ33" i="1"/>
  <c r="AI33" i="1"/>
  <c r="U33" i="1"/>
  <c r="Z33" i="1" s="1"/>
  <c r="S33" i="1"/>
  <c r="AK39" i="1"/>
  <c r="AJ39" i="1"/>
  <c r="AI39" i="1"/>
  <c r="U39" i="1"/>
  <c r="Z39" i="1" s="1"/>
  <c r="S39" i="1"/>
  <c r="AK29" i="1"/>
  <c r="AJ29" i="1"/>
  <c r="AI29" i="1"/>
  <c r="U29" i="1"/>
  <c r="Z29" i="1" s="1"/>
  <c r="S29" i="1"/>
  <c r="AK28" i="1"/>
  <c r="AJ28" i="1"/>
  <c r="AI28" i="1"/>
  <c r="U28" i="1"/>
  <c r="Z28" i="1" s="1"/>
  <c r="S28" i="1"/>
  <c r="AK27" i="1"/>
  <c r="AJ27" i="1"/>
  <c r="AI27" i="1"/>
  <c r="U27" i="1"/>
  <c r="Z27" i="1" s="1"/>
  <c r="S27" i="1"/>
  <c r="AK143" i="1"/>
  <c r="AJ143" i="1"/>
  <c r="AI143" i="1"/>
  <c r="U143" i="1"/>
  <c r="Z143" i="1" s="1"/>
  <c r="S143" i="1"/>
  <c r="F3" i="4"/>
  <c r="A6" i="4"/>
  <c r="B22" i="5"/>
  <c r="S1" i="1"/>
  <c r="U1" i="1"/>
  <c r="Z1" i="1" s="1"/>
  <c r="AI1" i="1"/>
  <c r="AJ1" i="1"/>
  <c r="AK1" i="1"/>
  <c r="S2" i="1"/>
  <c r="U2" i="1"/>
  <c r="Z2" i="1" s="1"/>
  <c r="AI2" i="1"/>
  <c r="AJ2" i="1"/>
  <c r="AK2" i="1"/>
  <c r="S3" i="1"/>
  <c r="U3" i="1"/>
  <c r="Z3" i="1" s="1"/>
  <c r="AI3" i="1"/>
  <c r="AJ3" i="1"/>
  <c r="AK3" i="1"/>
  <c r="S4" i="1"/>
  <c r="U4" i="1"/>
  <c r="Z4" i="1" s="1"/>
  <c r="AI4" i="1"/>
  <c r="AJ4" i="1"/>
  <c r="AK4" i="1"/>
  <c r="S5" i="1"/>
  <c r="U5" i="1"/>
  <c r="Z5" i="1" s="1"/>
  <c r="AI5" i="1"/>
  <c r="AJ5" i="1"/>
  <c r="AK5" i="1"/>
  <c r="S6" i="1"/>
  <c r="U6" i="1"/>
  <c r="Z6" i="1" s="1"/>
  <c r="AI6" i="1"/>
  <c r="AJ6" i="1"/>
  <c r="AK6" i="1"/>
  <c r="S7" i="1"/>
  <c r="U7" i="1"/>
  <c r="Z7" i="1" s="1"/>
  <c r="AI7" i="1"/>
  <c r="AJ7" i="1"/>
  <c r="AK7" i="1"/>
  <c r="Q11" i="1"/>
  <c r="Q18" i="1" s="1"/>
  <c r="M13" i="1"/>
  <c r="R14" i="1"/>
  <c r="AC14" i="1"/>
  <c r="C16" i="1"/>
  <c r="AE16" i="1"/>
  <c r="S18" i="1"/>
  <c r="Z18" i="1"/>
  <c r="AA18" i="1"/>
  <c r="AB18" i="1"/>
  <c r="AC18" i="1"/>
  <c r="AD18" i="1"/>
  <c r="AE18" i="1"/>
  <c r="AH18" i="1"/>
  <c r="AI18" i="1"/>
  <c r="AJ18" i="1"/>
  <c r="AK18" i="1"/>
  <c r="V32" i="1" l="1"/>
  <c r="AA32" i="1" s="1"/>
  <c r="AH32" i="1" s="1"/>
  <c r="AE32" i="1" s="1"/>
  <c r="AB32" i="1" s="1"/>
  <c r="Q36" i="1"/>
  <c r="Q37" i="1"/>
  <c r="Q56" i="1"/>
  <c r="Q58" i="1"/>
  <c r="Q55" i="1"/>
  <c r="V63" i="1"/>
  <c r="AA63" i="1" s="1"/>
  <c r="AH63" i="1" s="1"/>
  <c r="AE63" i="1" s="1"/>
  <c r="AB63" i="1" s="1"/>
  <c r="Q52" i="1"/>
  <c r="Q27" i="1"/>
  <c r="V57" i="1"/>
  <c r="AA57" i="1" s="1"/>
  <c r="AH57" i="1" s="1"/>
  <c r="AE57" i="1" s="1"/>
  <c r="AB57" i="1" s="1"/>
  <c r="V51" i="1"/>
  <c r="AA51" i="1" s="1"/>
  <c r="AH51" i="1" s="1"/>
  <c r="AE51" i="1" s="1"/>
  <c r="AB51" i="1" s="1"/>
  <c r="Q43" i="1"/>
  <c r="V60" i="1"/>
  <c r="AA60" i="1" s="1"/>
  <c r="AH60" i="1" s="1"/>
  <c r="AE60" i="1" s="1"/>
  <c r="AB60" i="1" s="1"/>
  <c r="Q61" i="1"/>
  <c r="V5" i="1"/>
  <c r="AA5" i="1" s="1"/>
  <c r="AH5" i="1" s="1"/>
  <c r="AE5" i="1" s="1"/>
  <c r="AB5" i="1" s="1"/>
  <c r="V2" i="1"/>
  <c r="AA2" i="1" s="1"/>
  <c r="AH2" i="1" s="1"/>
  <c r="AE2" i="1" s="1"/>
  <c r="AB2" i="1" s="1"/>
  <c r="V27" i="1"/>
  <c r="AA27" i="1" s="1"/>
  <c r="AH27" i="1" s="1"/>
  <c r="AE27" i="1" s="1"/>
  <c r="AB27" i="1" s="1"/>
  <c r="Q60" i="1" l="1"/>
  <c r="V36" i="1"/>
  <c r="AA36" i="1" s="1"/>
  <c r="AH36" i="1" s="1"/>
  <c r="AE36" i="1" s="1"/>
  <c r="AB36" i="1" s="1"/>
  <c r="Q57" i="1"/>
  <c r="V56" i="1"/>
  <c r="AA56" i="1" s="1"/>
  <c r="AH56" i="1" s="1"/>
  <c r="AE56" i="1" s="1"/>
  <c r="AB56" i="1" s="1"/>
  <c r="Q63" i="1"/>
  <c r="Q32" i="1"/>
  <c r="Q51" i="1"/>
  <c r="V37" i="1"/>
  <c r="AA37" i="1" s="1"/>
  <c r="AH37" i="1" s="1"/>
  <c r="AE37" i="1" s="1"/>
  <c r="AB37" i="1" s="1"/>
  <c r="V43" i="1"/>
  <c r="AA43" i="1" s="1"/>
  <c r="AH43" i="1" s="1"/>
  <c r="AE43" i="1" s="1"/>
  <c r="AB43" i="1" s="1"/>
  <c r="V67" i="1"/>
  <c r="AA67" i="1" s="1"/>
  <c r="AH67" i="1" s="1"/>
  <c r="AE67" i="1" s="1"/>
  <c r="AB67" i="1" s="1"/>
  <c r="Q29" i="1"/>
  <c r="Q53" i="1"/>
  <c r="V52" i="1"/>
  <c r="AA52" i="1" s="1"/>
  <c r="AH52" i="1" s="1"/>
  <c r="AE52" i="1" s="1"/>
  <c r="AB52" i="1" s="1"/>
  <c r="V61" i="1"/>
  <c r="AA61" i="1" s="1"/>
  <c r="AH61" i="1" s="1"/>
  <c r="AE61" i="1" s="1"/>
  <c r="AB61" i="1" s="1"/>
  <c r="V26" i="1"/>
  <c r="AA26" i="1" s="1"/>
  <c r="AH26" i="1" s="1"/>
  <c r="AE26" i="1" s="1"/>
  <c r="AB26" i="1" s="1"/>
  <c r="V33" i="1"/>
  <c r="AA33" i="1" s="1"/>
  <c r="AH33" i="1" s="1"/>
  <c r="AE33" i="1" s="1"/>
  <c r="AB33" i="1" s="1"/>
  <c r="V28" i="1"/>
  <c r="AA28" i="1" s="1"/>
  <c r="AH28" i="1" s="1"/>
  <c r="AE28" i="1" s="1"/>
  <c r="AB28" i="1" s="1"/>
  <c r="Q39" i="1"/>
  <c r="V31" i="1"/>
  <c r="AA31" i="1" s="1"/>
  <c r="AH31" i="1" s="1"/>
  <c r="AE31" i="1" s="1"/>
  <c r="AB31" i="1" s="1"/>
  <c r="Q34" i="1"/>
  <c r="V58" i="1"/>
  <c r="AA58" i="1" s="1"/>
  <c r="AH58" i="1" s="1"/>
  <c r="AE58" i="1" s="1"/>
  <c r="AB58" i="1" s="1"/>
  <c r="V55" i="1"/>
  <c r="AA55" i="1" s="1"/>
  <c r="AH55" i="1" s="1"/>
  <c r="AE55" i="1" s="1"/>
  <c r="AB55" i="1" s="1"/>
  <c r="Q5" i="1"/>
  <c r="Q2" i="1"/>
  <c r="Q26" i="1"/>
  <c r="V34" i="1"/>
  <c r="AA34" i="1" s="1"/>
  <c r="AH34" i="1" s="1"/>
  <c r="AE34" i="1" s="1"/>
  <c r="AB34" i="1" s="1"/>
  <c r="Q28" i="1"/>
  <c r="V3" i="1"/>
  <c r="AA3" i="1" s="1"/>
  <c r="AH3" i="1" s="1"/>
  <c r="AE3" i="1" s="1"/>
  <c r="AB3" i="1" s="1"/>
  <c r="Q3" i="1"/>
  <c r="V143" i="1"/>
  <c r="AA143" i="1" s="1"/>
  <c r="AH143" i="1" s="1"/>
  <c r="AE143" i="1" s="1"/>
  <c r="AB143" i="1" s="1"/>
  <c r="Q143" i="1"/>
  <c r="V7" i="1"/>
  <c r="AA7" i="1" s="1"/>
  <c r="AH7" i="1" s="1"/>
  <c r="AE7" i="1" s="1"/>
  <c r="AB7" i="1" s="1"/>
  <c r="Q7" i="1"/>
  <c r="V4" i="1"/>
  <c r="AA4" i="1" s="1"/>
  <c r="AH4" i="1" s="1"/>
  <c r="AE4" i="1" s="1"/>
  <c r="AB4" i="1" s="1"/>
  <c r="Q4" i="1"/>
  <c r="V1" i="1"/>
  <c r="AA1" i="1" s="1"/>
  <c r="AH1" i="1" s="1"/>
  <c r="AE1" i="1" s="1"/>
  <c r="AB1" i="1" s="1"/>
  <c r="Q1" i="1"/>
  <c r="V6" i="1"/>
  <c r="AA6" i="1" s="1"/>
  <c r="AH6" i="1" s="1"/>
  <c r="AE6" i="1" s="1"/>
  <c r="AB6" i="1" s="1"/>
  <c r="Q6" i="1"/>
  <c r="Q33" i="1" l="1"/>
  <c r="Q31" i="1"/>
  <c r="V53" i="1"/>
  <c r="AA53" i="1" s="1"/>
  <c r="AH53" i="1" s="1"/>
  <c r="AE53" i="1" s="1"/>
  <c r="AB53" i="1" s="1"/>
  <c r="Q67" i="1"/>
  <c r="V29" i="1"/>
  <c r="AA29" i="1" s="1"/>
  <c r="AH29" i="1" s="1"/>
  <c r="AE29" i="1" s="1"/>
  <c r="AB29" i="1" s="1"/>
  <c r="V39" i="1"/>
  <c r="AA39" i="1" s="1"/>
  <c r="AH39" i="1" s="1"/>
  <c r="AE39" i="1" s="1"/>
  <c r="AB39" i="1" s="1"/>
</calcChain>
</file>

<file path=xl/sharedStrings.xml><?xml version="1.0" encoding="utf-8"?>
<sst xmlns="http://schemas.openxmlformats.org/spreadsheetml/2006/main" count="442" uniqueCount="151">
  <si>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</si>
  <si>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</si>
  <si>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</si>
  <si>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</si>
  <si>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</si>
  <si>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</si>
  <si>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</si>
  <si>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</si>
  <si>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</si>
  <si>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</si>
  <si>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</si>
  <si>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</si>
  <si>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</si>
  <si>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</si>
  <si>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</si>
  <si>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</si>
  <si>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</si>
  <si>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</si>
  <si>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</si>
  <si>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</si>
  <si>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</si>
  <si>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</si>
  <si>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</si>
  <si>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</si>
  <si>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</si>
  <si>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</si>
  <si>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</si>
  <si>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</si>
  <si>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</si>
  <si>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</si>
  <si>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</si>
  <si>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</si>
  <si>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</si>
  <si>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</si>
  <si>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</si>
  <si>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</si>
  <si>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</si>
  <si>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</si>
  <si>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</si>
  <si>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</si>
  <si>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</si>
  <si>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</si>
  <si>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</si>
  <si>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</si>
  <si>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</si>
  <si>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</si>
  <si>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</si>
  <si>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</si>
  <si>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</si>
  <si>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</si>
  <si>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</si>
  <si>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</si>
  <si>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</si>
  <si>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</si>
  <si>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</si>
  <si>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</si>
  <si>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</si>
  <si>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</si>
  <si>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</si>
  <si>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</si>
  <si>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</si>
  <si>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</si>
  <si>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</si>
  <si>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</si>
  <si>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</si>
  <si>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</si>
  <si>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</si>
  <si>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</si>
  <si>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</si>
  <si>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</si>
  <si>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</si>
  <si>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</si>
  <si>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</si>
  <si>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</si>
  <si>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</si>
  <si>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</si>
  <si>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</si>
  <si>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</si>
  <si>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</si>
  <si>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</si>
  <si>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</si>
  <si>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</si>
  <si>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</si>
  <si>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</si>
  <si>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</si>
  <si>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B</t>
  </si>
  <si>
    <t>Yes</t>
  </si>
  <si>
    <t>You can enter a value in the column labeled "Adj." to change your price manually.</t>
  </si>
  <si>
    <t xml:space="preserve"> </t>
  </si>
  <si>
    <t>The spreadsheet has many special features to assist you.  Apply your discount to generate your net costs for your purchasing</t>
  </si>
  <si>
    <t>department.  Apply your standard gross margin percentage or custom prices to generate your own custom price list for your showroom.</t>
  </si>
  <si>
    <t>Print out individual price list for each series that can be attached to the back of your sample boards for easy reference.</t>
  </si>
  <si>
    <t>NON-Stock ITEMS - MINIMUM 6-8 WEEK DELIVERY</t>
  </si>
  <si>
    <t>Item # Lookup:</t>
  </si>
  <si>
    <t xml:space="preserve">   </t>
  </si>
  <si>
    <t>3" x 12"</t>
  </si>
  <si>
    <t>3" x 6"</t>
  </si>
  <si>
    <t>4" x 8"</t>
  </si>
  <si>
    <t>This price list is available electronically on an Excel spreadsheet at www.conestogatile.com/pricelists.</t>
  </si>
  <si>
    <t>Glazed Ceramic Wall</t>
  </si>
  <si>
    <t>https://www.conestogatile.com/</t>
  </si>
  <si>
    <t>10.76 SF/CTN</t>
  </si>
  <si>
    <t>Field - Hex</t>
  </si>
  <si>
    <t>2023 Tabletop Display</t>
  </si>
  <si>
    <t>Changes</t>
  </si>
  <si>
    <t>Ribesalbes</t>
  </si>
  <si>
    <t>R</t>
  </si>
  <si>
    <t>https://www.ceramicaribesalbes.com/en</t>
  </si>
  <si>
    <t>Carrara Collection - Carrara</t>
  </si>
  <si>
    <t>https://www.ceramicaribesalbes.com/en/productos/carrara-75x15-75x30-15x40/</t>
  </si>
  <si>
    <t>Carrara Collection - Shaped Marble</t>
  </si>
  <si>
    <t>White Collection - Geometry</t>
  </si>
  <si>
    <t>White Collection - Tonalite</t>
  </si>
  <si>
    <t>White Collection - Monochrome</t>
  </si>
  <si>
    <t>White Collection - Colors</t>
  </si>
  <si>
    <t>https://www.ceramicaribesalbes.com/en/productos/geometry/</t>
  </si>
  <si>
    <t>https://www.ceramicaribesalbes.com/en/productos/colors/</t>
  </si>
  <si>
    <t>https://www.ceramicaribesalbes.com/en/productos/monochrome/</t>
  </si>
  <si>
    <t>https://www.ceramicaribesalbes.com/en/productos/tonalite/</t>
  </si>
  <si>
    <t>https://www.ceramicaribesalbes.com/en/productos/shaped-marble/</t>
  </si>
  <si>
    <t>CARRARA COLLECTION - Glazed Ceramic Wall</t>
  </si>
  <si>
    <t>WHITE COLLECTION - Glazed Ceramic Wall</t>
  </si>
  <si>
    <t>6" x 16"</t>
  </si>
  <si>
    <t>1/2" x 12"</t>
  </si>
  <si>
    <t>6" x 7"</t>
  </si>
  <si>
    <t>2" x 12"</t>
  </si>
  <si>
    <t>1" x 12"</t>
  </si>
  <si>
    <t>Listello</t>
  </si>
  <si>
    <t>Carrara Glossy</t>
  </si>
  <si>
    <t>Carrara Matte</t>
  </si>
  <si>
    <t>Field - Elongated Hex</t>
  </si>
  <si>
    <t>Field - Drop</t>
  </si>
  <si>
    <t>Field - Wave</t>
  </si>
  <si>
    <t>9.69 SF/CTN</t>
  </si>
  <si>
    <t>7.10 SF/CTN</t>
  </si>
  <si>
    <t>6.67 SF/CTN</t>
  </si>
  <si>
    <t>9.26 SF/CTN</t>
  </si>
  <si>
    <t>2-1/2" x 10"</t>
  </si>
  <si>
    <t>White Glossy</t>
  </si>
  <si>
    <t>White Matte</t>
  </si>
  <si>
    <t>RBCA</t>
  </si>
  <si>
    <t>RBWH</t>
  </si>
  <si>
    <t>Pencil Bullnose</t>
  </si>
  <si>
    <t>Carrara Collection</t>
  </si>
  <si>
    <t>White Collection</t>
  </si>
  <si>
    <t>Chair Rail</t>
  </si>
  <si>
    <t>Note:</t>
  </si>
  <si>
    <t>a)  Glazed Porcelain and may be used on floor applications.</t>
  </si>
  <si>
    <t>11/1/25</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</si>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</sst>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23"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sz val="10"/>
      <name val="Arial"/>
      <family val="2"/>
    </font>
    <font>
      <b/>
      <sz val="10"/>
      <color rgb="FF0000FF"/>
      <name val="Arial"/>
      <family val="2"/>
    </font>
    <font>
      <sz val="10"/>
      <color rgb="FF000000"/>
      <name val="Arial"/>
      <family val="2"/>
    </font>
    <font>
      <sz val="12"/>
      <name val="Arial"/>
      <family val="2"/>
    </font>
    <font>
      <sz val="7"/>
      <name val="Arial Narrow"/>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6">
    <xf numFmtId="0" fontId="0" fillId="0" borderId="0"/>
    <xf numFmtId="43" fontId="1" fillId="0" borderId="0" applyFont="0" applyFill="0" applyBorder="0" applyAlignment="0" applyProtection="0"/>
    <xf numFmtId="43" fontId="18" fillId="0" borderId="0" applyFont="0" applyFill="0" applyBorder="0" applyAlignment="0" applyProtection="0"/>
    <xf numFmtId="0" fontId="10" fillId="0" borderId="0" applyNumberFormat="0" applyFill="0" applyBorder="0" applyAlignment="0" applyProtection="0">
      <alignment vertical="top"/>
      <protection locked="0"/>
    </xf>
    <xf numFmtId="0" fontId="18" fillId="0" borderId="0"/>
    <xf numFmtId="9" fontId="1" fillId="0" borderId="0" applyFont="0" applyFill="0" applyBorder="0" applyAlignment="0" applyProtection="0"/>
  </cellStyleXfs>
  <cellXfs count="227">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5"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5"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5"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5" applyFont="1" applyFill="1" applyBorder="1" applyAlignment="1">
      <alignment horizontal="center" vertical="center"/>
    </xf>
    <xf numFmtId="9" fontId="4" fillId="0" borderId="0" xfId="5" applyFont="1" applyFill="1" applyAlignment="1">
      <alignment vertical="center"/>
    </xf>
    <xf numFmtId="9" fontId="4" fillId="0" borderId="0" xfId="5" applyFont="1" applyFill="1" applyAlignment="1">
      <alignment horizontal="center" vertical="center"/>
    </xf>
    <xf numFmtId="9" fontId="4" fillId="0" borderId="0" xfId="5" applyFont="1" applyFill="1" applyAlignment="1">
      <alignment horizontal="center"/>
    </xf>
    <xf numFmtId="4" fontId="6" fillId="0" borderId="0" xfId="1" applyNumberFormat="1" applyFont="1" applyFill="1" applyAlignment="1">
      <alignment vertical="center"/>
    </xf>
    <xf numFmtId="9" fontId="6" fillId="0" borderId="0" xfId="5" applyFont="1" applyFill="1" applyAlignment="1">
      <alignment vertical="center"/>
    </xf>
    <xf numFmtId="165" fontId="4" fillId="0" borderId="0" xfId="5" applyNumberFormat="1" applyFont="1" applyFill="1" applyAlignment="1">
      <alignment vertical="center"/>
    </xf>
    <xf numFmtId="9" fontId="4" fillId="0" borderId="0" xfId="5" applyFont="1" applyFill="1"/>
    <xf numFmtId="4" fontId="4" fillId="2" borderId="0" xfId="1" applyNumberFormat="1" applyFont="1" applyFill="1" applyAlignment="1" applyProtection="1">
      <alignment vertical="center"/>
      <protection locked="0"/>
    </xf>
    <xf numFmtId="9" fontId="4" fillId="0" borderId="1" xfId="5"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5"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5"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0" fillId="0" borderId="0" xfId="0" applyAlignment="1">
      <alignment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5"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0" fontId="0" fillId="0" borderId="0" xfId="0" quotePrefix="1"/>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5"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5"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3" applyBorder="1" applyAlignment="1" applyProtection="1"/>
    <xf numFmtId="0" fontId="0" fillId="13" borderId="2" xfId="0" applyFill="1" applyBorder="1"/>
    <xf numFmtId="0" fontId="0" fillId="13" borderId="1" xfId="0" applyFill="1"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5" applyNumberFormat="1" applyFont="1" applyFill="1" applyAlignment="1">
      <alignment horizontal="left" vertical="center" wrapText="1"/>
    </xf>
    <xf numFmtId="9" fontId="4" fillId="0" borderId="0" xfId="5"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0" fillId="0" borderId="2" xfId="0" applyBorder="1"/>
    <xf numFmtId="0" fontId="0" fillId="13" borderId="4" xfId="0" applyFill="1" applyBorder="1"/>
    <xf numFmtId="0" fontId="0" fillId="0" borderId="1" xfId="0" applyBorder="1"/>
    <xf numFmtId="0" fontId="3" fillId="0" borderId="0" xfId="0" applyFont="1"/>
    <xf numFmtId="14" fontId="2" fillId="0" borderId="0" xfId="0" quotePrefix="1" applyNumberFormat="1" applyFont="1" applyAlignment="1">
      <alignment horizontal="left"/>
    </xf>
    <xf numFmtId="0" fontId="2" fillId="0" borderId="0" xfId="0" applyFont="1"/>
    <xf numFmtId="14" fontId="3" fillId="0" borderId="0" xfId="0" quotePrefix="1" applyNumberFormat="1" applyFont="1" applyAlignment="1">
      <alignment horizontal="left"/>
    </xf>
    <xf numFmtId="0" fontId="15" fillId="0" borderId="0" xfId="0" applyFont="1" applyAlignment="1">
      <alignment vertical="center"/>
    </xf>
    <xf numFmtId="14" fontId="3" fillId="0" borderId="0" xfId="0" quotePrefix="1" applyNumberFormat="1" applyFont="1" applyAlignment="1">
      <alignment horizontal="right"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4" fontId="13" fillId="0" borderId="0" xfId="1" applyNumberFormat="1" applyFont="1" applyFill="1" applyAlignment="1">
      <alignment vertical="center"/>
    </xf>
    <xf numFmtId="9" fontId="13" fillId="0" borderId="0" xfId="5"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14" fontId="2" fillId="0" borderId="0" xfId="0" applyNumberFormat="1" applyFont="1" applyAlignment="1">
      <alignment horizontal="left"/>
    </xf>
    <xf numFmtId="0" fontId="2" fillId="0" borderId="0" xfId="0" applyFont="1" applyAlignment="1">
      <alignment wrapText="1"/>
    </xf>
    <xf numFmtId="14" fontId="2" fillId="0" borderId="0" xfId="0" applyNumberFormat="1" applyFont="1" applyAlignment="1">
      <alignment horizontal="left" vertical="top"/>
    </xf>
    <xf numFmtId="0" fontId="2" fillId="0" borderId="0" xfId="0" applyFont="1" applyAlignment="1">
      <alignment vertical="top"/>
    </xf>
    <xf numFmtId="0" fontId="19" fillId="0" borderId="0" xfId="0" applyFont="1"/>
    <xf numFmtId="14"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3" fillId="0" borderId="0" xfId="0" applyFont="1" applyAlignment="1">
      <alignment wrapText="1"/>
    </xf>
    <xf numFmtId="3" fontId="4" fillId="0" borderId="0" xfId="1" applyNumberFormat="1" applyFont="1" applyFill="1" applyAlignment="1">
      <alignment horizontal="center" vertical="center"/>
    </xf>
    <xf numFmtId="0" fontId="1" fillId="0" borderId="2" xfId="0" applyFont="1" applyBorder="1"/>
    <xf numFmtId="0" fontId="1" fillId="0" borderId="0" xfId="0" applyFont="1" applyAlignment="1">
      <alignment horizontal="left"/>
    </xf>
    <xf numFmtId="0" fontId="1" fillId="0" borderId="0" xfId="0" applyFont="1"/>
    <xf numFmtId="49" fontId="4" fillId="0" borderId="0" xfId="0" applyNumberFormat="1" applyFont="1" applyAlignment="1">
      <alignment horizontal="center" vertical="center"/>
    </xf>
    <xf numFmtId="0" fontId="1" fillId="0" borderId="0" xfId="0" applyFont="1" applyAlignment="1">
      <alignment vertical="center"/>
    </xf>
    <xf numFmtId="0" fontId="1" fillId="0" borderId="0" xfId="0" applyFont="1" applyAlignment="1">
      <alignment horizontal="right" vertical="center"/>
    </xf>
    <xf numFmtId="0" fontId="8" fillId="0" borderId="0" xfId="0" applyFont="1" applyAlignment="1">
      <alignment horizontal="center" vertical="center"/>
    </xf>
    <xf numFmtId="0" fontId="1" fillId="0" borderId="0" xfId="0" applyFont="1" applyAlignment="1">
      <alignment horizontal="center" vertical="center"/>
    </xf>
    <xf numFmtId="0" fontId="6" fillId="0" borderId="7" xfId="0" applyFont="1" applyBorder="1" applyAlignment="1">
      <alignment horizontal="center" vertical="center"/>
    </xf>
    <xf numFmtId="0" fontId="6" fillId="0" borderId="0" xfId="0" applyFont="1" applyAlignment="1">
      <alignment horizontal="center" vertical="center"/>
    </xf>
    <xf numFmtId="14" fontId="1" fillId="0" borderId="0" xfId="0" applyNumberFormat="1" applyFont="1" applyAlignment="1">
      <alignment horizontal="left"/>
    </xf>
    <xf numFmtId="14" fontId="1" fillId="0" borderId="0" xfId="0" applyNumberFormat="1" applyFont="1" applyAlignment="1">
      <alignment horizontal="left" vertical="top"/>
    </xf>
    <xf numFmtId="0" fontId="1" fillId="0" borderId="0" xfId="0" applyFont="1" applyAlignment="1">
      <alignment vertical="top"/>
    </xf>
    <xf numFmtId="0" fontId="1" fillId="0" borderId="0" xfId="0" applyFont="1" applyAlignment="1">
      <alignment wrapText="1"/>
    </xf>
    <xf numFmtId="0" fontId="10" fillId="0" borderId="0" xfId="3" applyAlignment="1" applyProtection="1"/>
    <xf numFmtId="0" fontId="3" fillId="0" borderId="7" xfId="0" applyFont="1" applyBorder="1" applyAlignment="1">
      <alignment horizontal="center" vertical="center"/>
    </xf>
    <xf numFmtId="0" fontId="0" fillId="0" borderId="7" xfId="0" applyBorder="1" applyAlignment="1">
      <alignment horizontal="center" vertical="center"/>
    </xf>
    <xf numFmtId="0" fontId="15" fillId="0" borderId="0" xfId="0" applyFont="1" applyAlignment="1">
      <alignment horizontal="right" vertical="center"/>
    </xf>
    <xf numFmtId="0" fontId="22" fillId="0" borderId="0" xfId="0"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left" vertical="center" wrapText="1"/>
    </xf>
    <xf numFmtId="0" fontId="8" fillId="0" borderId="0" xfId="0" applyFont="1" applyAlignment="1">
      <alignment horizontal="right" vertical="center"/>
    </xf>
    <xf numFmtId="0" fontId="21" fillId="0" borderId="0" xfId="0" applyFont="1" applyAlignment="1">
      <alignment horizontal="center" vertical="center"/>
    </xf>
    <xf numFmtId="0" fontId="6" fillId="0" borderId="7" xfId="0" applyFont="1" applyBorder="1" applyAlignment="1">
      <alignment horizontal="center" vertical="center"/>
    </xf>
    <xf numFmtId="0" fontId="0" fillId="0" borderId="7" xfId="0" applyBorder="1" applyAlignment="1">
      <alignment vertical="center"/>
    </xf>
    <xf numFmtId="0" fontId="1" fillId="0" borderId="0" xfId="0" applyFont="1" applyAlignment="1">
      <alignment vertical="center"/>
    </xf>
    <xf numFmtId="0" fontId="0" fillId="0" borderId="0" xfId="0" applyAlignment="1">
      <alignment vertical="center"/>
    </xf>
    <xf numFmtId="2" fontId="7" fillId="0" borderId="0" xfId="0" applyNumberFormat="1" applyFont="1" applyAlignment="1">
      <alignment horizontal="left" vertical="center" wrapText="1"/>
    </xf>
    <xf numFmtId="4" fontId="6" fillId="0" borderId="1" xfId="1" applyNumberFormat="1" applyFont="1" applyFill="1" applyBorder="1" applyAlignment="1">
      <alignment horizontal="center" vertical="center"/>
    </xf>
    <xf numFmtId="0" fontId="8" fillId="0" borderId="0" xfId="5" applyNumberFormat="1" applyFont="1" applyAlignment="1">
      <alignment horizontal="right" vertical="center"/>
    </xf>
    <xf numFmtId="9" fontId="6" fillId="0" borderId="8" xfId="5" applyFont="1" applyFill="1" applyBorder="1" applyAlignment="1">
      <alignment horizontal="center" vertical="center"/>
    </xf>
    <xf numFmtId="14" fontId="6" fillId="0" borderId="0" xfId="0" applyNumberFormat="1" applyFont="1" applyAlignment="1">
      <alignment horizontal="right" vertical="center"/>
    </xf>
    <xf numFmtId="0" fontId="14" fillId="0" borderId="0" xfId="0" applyFont="1" applyAlignment="1">
      <alignment horizontal="right" vertical="center"/>
    </xf>
    <xf numFmtId="2" fontId="7" fillId="0" borderId="0" xfId="0" applyNumberFormat="1" applyFont="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12"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14" fontId="3" fillId="10" borderId="4" xfId="0" applyNumberFormat="1" applyFont="1" applyFill="1" applyBorder="1" applyAlignment="1">
      <alignment horizontal="center"/>
    </xf>
    <xf numFmtId="0" fontId="0" fillId="0" borderId="5" xfId="0" applyBorder="1"/>
  </cellXfs>
  <cellStyles count="6">
    <cellStyle name="Comma" xfId="1" builtinId="3"/>
    <cellStyle name="Comma 2" xfId="2" xr:uid="{00000000-0005-0000-0000-000001000000}"/>
    <cellStyle name="Hyperlink" xfId="3" builtinId="8"/>
    <cellStyle name="Normal" xfId="0" builtinId="0"/>
    <cellStyle name="Normal 2" xfId="4" xr:uid="{00000000-0005-0000-0000-000004000000}"/>
    <cellStyle name="Percent" xfId="5" builtinId="5"/>
  </cellStyles>
  <dxfs count="0"/>
  <tableStyles count="0" defaultTableStyle="TableStyleMedium2" defaultPivotStyle="PivotStyleLight16"/>
  <colors>
    <mruColors>
      <color rgb="FFCCFFCC"/>
      <color rgb="FFFF99CC"/>
      <color rgb="FF0000FF"/>
      <color rgb="FFC0C0C0"/>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1066800</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1066800</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1066800</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1066800</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1066800</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7620</xdr:colOff>
      <xdr:row>2</xdr:row>
      <xdr:rowOff>7620</xdr:rowOff>
    </xdr:from>
    <xdr:to>
      <xdr:col>2</xdr:col>
      <xdr:colOff>1211580</xdr:colOff>
      <xdr:row>3</xdr:row>
      <xdr:rowOff>7620</xdr:rowOff>
    </xdr:to>
    <xdr:pic>
      <xdr:nvPicPr>
        <xdr:cNvPr id="3664" name="Picture 335">
          <a:extLst>
            <a:ext uri="{FF2B5EF4-FFF2-40B4-BE49-F238E27FC236}">
              <a16:creationId xmlns:a16="http://schemas.microsoft.com/office/drawing/2014/main" id="{00000000-0008-0000-0100-000050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 y="34290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0</xdr:colOff>
      <xdr:row>69</xdr:row>
      <xdr:rowOff>0</xdr:rowOff>
    </xdr:from>
    <xdr:to>
      <xdr:col>6</xdr:col>
      <xdr:colOff>84736</xdr:colOff>
      <xdr:row>72</xdr:row>
      <xdr:rowOff>136071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2"/>
        <a:stretch>
          <a:fillRect/>
        </a:stretch>
      </xdr:blipFill>
      <xdr:spPr>
        <a:xfrm>
          <a:off x="1933575" y="11153775"/>
          <a:ext cx="1780186" cy="621846"/>
        </a:xfrm>
        <a:prstGeom prst="rect">
          <a:avLst/>
        </a:prstGeom>
      </xdr:spPr>
    </xdr:pic>
    <xdr:clientData/>
  </xdr:twoCellAnchor>
  <xdr:twoCellAnchor editAs="oneCell">
    <xdr:from>
      <xdr:col>4</xdr:col>
      <xdr:colOff>838200</xdr:colOff>
      <xdr:row>0</xdr:row>
      <xdr:rowOff>142875</xdr:rowOff>
    </xdr:from>
    <xdr:to>
      <xdr:col>8</xdr:col>
      <xdr:colOff>271581</xdr:colOff>
      <xdr:row>4</xdr:row>
      <xdr:rowOff>51434</xdr:rowOff>
    </xdr:to>
    <xdr:pic>
      <xdr:nvPicPr>
        <xdr:cNvPr id="3" name="Picture 2" descr="Cerámica Ribesalbes">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400300" y="142875"/>
          <a:ext cx="1519356" cy="63245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7620</xdr:colOff>
      <xdr:row>12</xdr:row>
      <xdr:rowOff>7620</xdr:rowOff>
    </xdr:from>
    <xdr:to>
      <xdr:col>7</xdr:col>
      <xdr:colOff>22860</xdr:colOff>
      <xdr:row>13</xdr:row>
      <xdr:rowOff>7620</xdr:rowOff>
    </xdr:to>
    <xdr:pic>
      <xdr:nvPicPr>
        <xdr:cNvPr id="6231" name="Picture 335">
          <a:extLst>
            <a:ext uri="{FF2B5EF4-FFF2-40B4-BE49-F238E27FC236}">
              <a16:creationId xmlns:a16="http://schemas.microsoft.com/office/drawing/2014/main" id="{00000000-0008-0000-0200-000057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30580" y="1516380"/>
          <a:ext cx="1607820"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213361</xdr:colOff>
      <xdr:row>12</xdr:row>
      <xdr:rowOff>15241</xdr:rowOff>
    </xdr:from>
    <xdr:to>
      <xdr:col>12</xdr:col>
      <xdr:colOff>94417</xdr:colOff>
      <xdr:row>15</xdr:row>
      <xdr:rowOff>129540</xdr:rowOff>
    </xdr:to>
    <xdr:pic>
      <xdr:nvPicPr>
        <xdr:cNvPr id="2" name="Picture 1" descr="Cerámica Ribesalbes">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75561" y="1516381"/>
          <a:ext cx="1519356" cy="632459"/>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ceramicaribesalbes.com/en/productos/tonalite/" TargetMode="External"/><Relationship Id="rId3" Type="http://schemas.openxmlformats.org/officeDocument/2006/relationships/hyperlink" Target="https://www.conestogatile.com/" TargetMode="External"/><Relationship Id="rId7" Type="http://schemas.openxmlformats.org/officeDocument/2006/relationships/hyperlink" Target="https://www.ceramicaribesalbes.com/en/productos/monochrome/" TargetMode="External"/><Relationship Id="rId2" Type="http://schemas.openxmlformats.org/officeDocument/2006/relationships/hyperlink" Target="https://www.ceramicaribesalbes.com/en" TargetMode="External"/><Relationship Id="rId1" Type="http://schemas.openxmlformats.org/officeDocument/2006/relationships/hyperlink" Target="https://www.ceramicaribesalbes.com/en/productos/carrara-75x15-75x30-15x40/" TargetMode="External"/><Relationship Id="rId6" Type="http://schemas.openxmlformats.org/officeDocument/2006/relationships/hyperlink" Target="https://www.ceramicaribesalbes.com/en/productos/geometry/" TargetMode="External"/><Relationship Id="rId5" Type="http://schemas.openxmlformats.org/officeDocument/2006/relationships/hyperlink" Target="https://www.ceramicaribesalbes.com/en/productos/colors/" TargetMode="External"/><Relationship Id="rId4" Type="http://schemas.openxmlformats.org/officeDocument/2006/relationships/hyperlink" Target="https://www.ceramicaribesalbes.com/en/productos/shaped-marble/" TargetMode="External"/><Relationship Id="rId9"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57</v>
      </c>
      <c r="B1" s="106" t="s">
        <v>105</v>
      </c>
      <c r="D1" s="171"/>
    </row>
    <row r="2" spans="1:13" x14ac:dyDescent="0.2">
      <c r="A2" s="7" t="s">
        <v>84</v>
      </c>
      <c r="B2" s="181" t="s">
        <v>106</v>
      </c>
    </row>
    <row r="3" spans="1:13" x14ac:dyDescent="0.2">
      <c r="A3" s="7" t="s">
        <v>73</v>
      </c>
      <c r="B3" s="104" t="s">
        <v>85</v>
      </c>
      <c r="D3" s="105"/>
    </row>
    <row r="4" spans="1:13" x14ac:dyDescent="0.2">
      <c r="A4" s="7" t="s">
        <v>28</v>
      </c>
      <c r="B4" s="105" t="s">
        <v>148</v>
      </c>
      <c r="C4" s="105" t="s">
        <v>88</v>
      </c>
      <c r="D4" s="105"/>
    </row>
    <row r="6" spans="1:13" x14ac:dyDescent="0.2">
      <c r="A6" s="86"/>
      <c r="B6" s="86"/>
      <c r="C6" s="86"/>
      <c r="D6" s="86"/>
      <c r="E6" s="86"/>
      <c r="F6" s="86"/>
      <c r="G6" s="86"/>
      <c r="H6" s="86"/>
    </row>
    <row r="8" spans="1:13" x14ac:dyDescent="0.2">
      <c r="A8" s="50" t="s">
        <v>42</v>
      </c>
      <c r="B8" s="51"/>
      <c r="C8" s="199"/>
      <c r="D8" s="199"/>
      <c r="E8" s="199"/>
      <c r="F8" s="199"/>
      <c r="G8" s="199"/>
      <c r="H8" s="200"/>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B</v>
      </c>
      <c r="C22" s="63"/>
      <c r="D22" s="3"/>
      <c r="E22" s="3"/>
      <c r="F22" s="3"/>
      <c r="G22" s="3"/>
      <c r="H22" s="3"/>
      <c r="I22" s="3"/>
      <c r="J22" s="3"/>
      <c r="K22" s="3"/>
      <c r="L22" s="3"/>
      <c r="M22" s="3"/>
    </row>
    <row r="23" spans="1:13" x14ac:dyDescent="0.2">
      <c r="B23" s="6"/>
      <c r="C23" s="107"/>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64</v>
      </c>
      <c r="B28" s="3" t="s">
        <v>38</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65</v>
      </c>
      <c r="B31" s="3" t="s">
        <v>66</v>
      </c>
      <c r="C31" s="3"/>
      <c r="D31" s="3"/>
      <c r="E31" s="3"/>
      <c r="F31" s="3"/>
      <c r="G31" s="3"/>
      <c r="H31" s="3"/>
      <c r="I31" s="3"/>
      <c r="J31" s="3"/>
      <c r="K31" s="3"/>
      <c r="L31" s="3"/>
      <c r="M31" s="3"/>
    </row>
    <row r="32" spans="1:13" x14ac:dyDescent="0.2">
      <c r="A32" s="79"/>
      <c r="B32" s="3" t="s">
        <v>78</v>
      </c>
      <c r="C32" s="3"/>
      <c r="D32" s="3"/>
      <c r="E32" s="3"/>
      <c r="F32" s="3"/>
      <c r="G32" s="3"/>
      <c r="H32" s="3"/>
      <c r="I32" s="3"/>
      <c r="J32" s="3" t="s">
        <v>88</v>
      </c>
      <c r="K32" s="3"/>
      <c r="L32" s="3"/>
      <c r="M32" s="3"/>
    </row>
    <row r="33" spans="1:13" x14ac:dyDescent="0.2">
      <c r="B33" s="3"/>
      <c r="C33" s="3"/>
      <c r="D33" s="3"/>
      <c r="E33" s="3"/>
      <c r="F33" s="3"/>
      <c r="G33" s="3"/>
      <c r="H33" s="3"/>
      <c r="I33" s="3"/>
      <c r="J33" s="3"/>
      <c r="K33" s="3"/>
      <c r="L33" s="3"/>
      <c r="M33" s="3"/>
    </row>
    <row r="34" spans="1:13" x14ac:dyDescent="0.2">
      <c r="A34" s="79" t="s">
        <v>67</v>
      </c>
      <c r="B34" s="3" t="s">
        <v>43</v>
      </c>
      <c r="C34" s="3"/>
      <c r="D34" s="3"/>
      <c r="E34" s="3"/>
      <c r="F34" s="3"/>
      <c r="G34" s="3"/>
      <c r="H34" s="3"/>
      <c r="I34" s="3"/>
      <c r="J34" s="3"/>
      <c r="K34" s="3"/>
      <c r="L34" s="3"/>
      <c r="M34" s="3"/>
    </row>
    <row r="35" spans="1:13" x14ac:dyDescent="0.2">
      <c r="A35" s="79"/>
      <c r="B35" s="3" t="s">
        <v>79</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1" t="s">
        <v>54</v>
      </c>
      <c r="C37" s="101" t="s">
        <v>68</v>
      </c>
      <c r="D37" s="201" t="s">
        <v>55</v>
      </c>
      <c r="E37" s="202"/>
      <c r="F37" s="101" t="s">
        <v>69</v>
      </c>
      <c r="G37" s="101" t="s">
        <v>70</v>
      </c>
      <c r="H37" s="101" t="s">
        <v>71</v>
      </c>
      <c r="I37" s="3"/>
      <c r="J37" s="3"/>
      <c r="K37" s="3"/>
      <c r="L37" s="3"/>
      <c r="M37" s="3"/>
    </row>
    <row r="38" spans="1:13" x14ac:dyDescent="0.2">
      <c r="B38" s="102">
        <v>1</v>
      </c>
      <c r="C38" s="122"/>
      <c r="D38" s="103" t="s">
        <v>56</v>
      </c>
      <c r="E38" s="100"/>
      <c r="F38" s="123" t="s">
        <v>72</v>
      </c>
      <c r="G38" s="123">
        <v>0</v>
      </c>
      <c r="H38" s="123"/>
      <c r="I38" s="3"/>
      <c r="J38" s="3"/>
      <c r="K38" s="3"/>
      <c r="L38" s="3"/>
      <c r="M38" s="3"/>
    </row>
    <row r="39" spans="1:13" x14ac:dyDescent="0.2">
      <c r="B39" s="102">
        <v>2</v>
      </c>
      <c r="C39" s="122"/>
      <c r="D39" s="103" t="s">
        <v>46</v>
      </c>
      <c r="E39" s="100"/>
      <c r="F39" s="123" t="s">
        <v>72</v>
      </c>
      <c r="G39" s="123">
        <v>0</v>
      </c>
      <c r="H39" s="123"/>
      <c r="I39" s="3"/>
      <c r="J39" s="3"/>
      <c r="K39" s="3"/>
      <c r="L39" s="3"/>
      <c r="M39" s="3"/>
    </row>
    <row r="40" spans="1:13" x14ac:dyDescent="0.2">
      <c r="B40" s="102">
        <v>3</v>
      </c>
      <c r="C40" s="122"/>
      <c r="D40" s="103" t="s">
        <v>8</v>
      </c>
      <c r="E40" s="100"/>
      <c r="F40" s="123" t="s">
        <v>72</v>
      </c>
      <c r="G40" s="123">
        <v>0</v>
      </c>
      <c r="H40" s="123"/>
      <c r="I40" s="3"/>
      <c r="J40" s="3"/>
      <c r="K40" s="3"/>
      <c r="L40" s="3"/>
      <c r="M40" s="3"/>
    </row>
    <row r="41" spans="1:13" x14ac:dyDescent="0.2">
      <c r="B41" s="102">
        <v>4</v>
      </c>
      <c r="C41" s="122"/>
      <c r="D41" s="103">
        <v>0</v>
      </c>
      <c r="E41" s="100"/>
      <c r="F41" s="123" t="s">
        <v>72</v>
      </c>
      <c r="G41" s="123">
        <v>0</v>
      </c>
      <c r="H41" s="123"/>
      <c r="I41" s="3"/>
      <c r="J41" s="3"/>
      <c r="K41" s="3"/>
      <c r="L41" s="3"/>
      <c r="M41" s="3"/>
    </row>
    <row r="42" spans="1:13" x14ac:dyDescent="0.2">
      <c r="B42" s="102">
        <v>5</v>
      </c>
      <c r="C42" s="122"/>
      <c r="D42" s="103">
        <v>0</v>
      </c>
      <c r="E42" s="100"/>
      <c r="F42" s="123" t="s">
        <v>72</v>
      </c>
      <c r="G42" s="123">
        <v>0</v>
      </c>
      <c r="H42" s="123"/>
      <c r="I42" s="3"/>
      <c r="J42" s="3"/>
      <c r="K42" s="3"/>
      <c r="L42" s="3"/>
      <c r="M42" s="3"/>
    </row>
    <row r="43" spans="1:13" x14ac:dyDescent="0.2">
      <c r="B43" s="102">
        <v>6</v>
      </c>
      <c r="C43" s="122"/>
      <c r="D43" s="103">
        <v>0</v>
      </c>
      <c r="E43" s="100"/>
      <c r="F43" s="123" t="s">
        <v>72</v>
      </c>
      <c r="G43" s="123">
        <v>0</v>
      </c>
      <c r="H43" s="123"/>
      <c r="I43" s="3"/>
      <c r="J43" s="3"/>
      <c r="K43" s="3"/>
      <c r="L43" s="3"/>
      <c r="M43" s="3"/>
    </row>
    <row r="44" spans="1:13" x14ac:dyDescent="0.2">
      <c r="B44" s="102">
        <v>7</v>
      </c>
      <c r="C44" s="122"/>
      <c r="D44" s="103">
        <v>0</v>
      </c>
      <c r="E44" s="100"/>
      <c r="F44" s="123" t="s">
        <v>72</v>
      </c>
      <c r="G44" s="123">
        <v>0</v>
      </c>
      <c r="H44" s="123"/>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87</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4" t="s">
        <v>86</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6"/>
      <c r="B60" s="86"/>
      <c r="C60" s="86"/>
      <c r="D60" s="86"/>
      <c r="E60" s="86"/>
      <c r="F60" s="86"/>
      <c r="G60" s="86"/>
      <c r="H60" s="86"/>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1066800</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1066800</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1066800</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1066800</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1066800</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S58"/>
  <sheetViews>
    <sheetView workbookViewId="0">
      <selection sqref="A1:K57"/>
    </sheetView>
  </sheetViews>
  <sheetFormatPr defaultRowHeight="12.75" x14ac:dyDescent="0.2"/>
  <cols>
    <col min="1" max="1" width="4.85546875" style="10" customWidth="1"/>
    <col min="2" max="2" width="1" style="10" customWidth="1"/>
    <col min="3" max="3" width="16.5703125" style="2" customWidth="1"/>
    <col min="4" max="4" width="1" style="2" customWidth="1"/>
    <col min="5" max="5" width="22.140625" style="2" customWidth="1"/>
    <col min="6" max="6" width="3.28515625" customWidth="1"/>
    <col min="7" max="7" width="4.85546875" style="10" customWidth="1"/>
    <col min="8" max="8" width="1" style="10" customWidth="1"/>
    <col min="9" max="9" width="16.5703125" style="2" customWidth="1"/>
    <col min="10" max="10" width="1" style="2" customWidth="1"/>
    <col min="11" max="11" width="22.140625" style="2" customWidth="1"/>
  </cols>
  <sheetData>
    <row r="1" spans="1:19" s="81" customFormat="1" x14ac:dyDescent="0.2">
      <c r="A1" s="6"/>
      <c r="B1" s="187"/>
      <c r="C1" s="187"/>
      <c r="D1" s="187"/>
      <c r="E1" s="187"/>
      <c r="F1" s="187"/>
      <c r="G1" s="187"/>
      <c r="H1" s="187"/>
      <c r="I1" s="187"/>
      <c r="J1" s="187"/>
      <c r="K1" s="187"/>
    </row>
    <row r="2" spans="1:19" s="81" customFormat="1" x14ac:dyDescent="0.2">
      <c r="A2" s="79"/>
      <c r="B2" s="79"/>
      <c r="C2" s="3"/>
      <c r="D2" s="3"/>
      <c r="E2" s="3"/>
      <c r="G2" s="79"/>
      <c r="H2" s="79"/>
      <c r="I2" s="3"/>
      <c r="J2" s="3"/>
      <c r="K2" s="3"/>
    </row>
    <row r="3" spans="1:19" s="81" customFormat="1" ht="15.75" x14ac:dyDescent="0.2">
      <c r="A3" s="186"/>
      <c r="B3" s="186"/>
      <c r="C3" s="186"/>
      <c r="D3" s="186"/>
      <c r="E3" s="186"/>
      <c r="F3" s="206" t="str">
        <f>"File '"&amp;Instructions!B2&amp;"' - "&amp;Instructions!B1</f>
        <v>File 'R' - Ribesalbes</v>
      </c>
      <c r="G3" s="206"/>
      <c r="H3" s="206"/>
      <c r="I3" s="206"/>
      <c r="J3" s="206"/>
      <c r="K3" s="206"/>
      <c r="Q3" s="11"/>
      <c r="R3" s="6"/>
      <c r="S3" s="36"/>
    </row>
    <row r="4" spans="1:19" s="81" customFormat="1" ht="15.75" x14ac:dyDescent="0.2">
      <c r="A4" s="186"/>
      <c r="B4" s="186"/>
      <c r="C4" s="186"/>
      <c r="D4" s="186"/>
      <c r="E4" s="207"/>
      <c r="F4" s="207"/>
      <c r="G4" s="207"/>
      <c r="H4" s="207"/>
      <c r="I4" s="3"/>
      <c r="J4" s="3"/>
      <c r="K4" s="3"/>
      <c r="Q4" s="11"/>
      <c r="R4" s="6"/>
      <c r="S4" s="36"/>
    </row>
    <row r="5" spans="1:19" s="81" customFormat="1" ht="15.75" x14ac:dyDescent="0.2">
      <c r="A5" s="186"/>
      <c r="B5" s="186"/>
      <c r="C5" s="186"/>
      <c r="D5" s="186"/>
      <c r="E5" s="186"/>
      <c r="F5" s="186"/>
      <c r="G5" s="186"/>
      <c r="H5" s="186"/>
      <c r="I5" s="186"/>
      <c r="J5" s="186"/>
      <c r="K5" s="186"/>
      <c r="L5" s="3"/>
      <c r="M5" s="3"/>
      <c r="N5" s="3"/>
      <c r="O5" s="3"/>
      <c r="P5" s="4"/>
      <c r="Q5" s="11"/>
      <c r="R5" s="6"/>
      <c r="S5" s="36"/>
    </row>
    <row r="6" spans="1:19" s="81" customFormat="1" ht="15.75" x14ac:dyDescent="0.2">
      <c r="A6" s="203" t="str">
        <f>"Price List Index - "&amp;Instructions!B4</f>
        <v>Price List Index - 11/1/25</v>
      </c>
      <c r="B6" s="203"/>
      <c r="C6" s="203"/>
      <c r="D6" s="203"/>
      <c r="E6" s="203"/>
      <c r="F6" s="203"/>
      <c r="G6" s="203"/>
      <c r="H6" s="203"/>
      <c r="I6" s="203"/>
      <c r="J6" s="203"/>
      <c r="K6" s="203"/>
      <c r="L6" s="3"/>
      <c r="M6" s="3"/>
      <c r="N6" s="3"/>
      <c r="O6" s="3"/>
      <c r="P6" s="4"/>
      <c r="Q6" s="11"/>
      <c r="R6" s="6"/>
      <c r="S6" s="36"/>
    </row>
    <row r="7" spans="1:19" s="81" customFormat="1" ht="6" customHeight="1" x14ac:dyDescent="0.2">
      <c r="A7" s="186"/>
      <c r="B7" s="186"/>
      <c r="C7" s="186"/>
      <c r="D7" s="186"/>
      <c r="E7" s="186"/>
      <c r="F7" s="186"/>
      <c r="G7" s="186"/>
      <c r="H7" s="186"/>
      <c r="I7" s="186"/>
      <c r="J7" s="186"/>
      <c r="K7" s="186"/>
      <c r="L7" s="3"/>
      <c r="M7" s="3"/>
      <c r="N7" s="3"/>
      <c r="O7" s="3"/>
      <c r="P7" s="4"/>
      <c r="Q7" s="11"/>
      <c r="R7" s="6"/>
      <c r="S7" s="36"/>
    </row>
    <row r="8" spans="1:19" s="81" customFormat="1" ht="3" customHeight="1" x14ac:dyDescent="0.2">
      <c r="A8" s="82"/>
      <c r="B8" s="82"/>
      <c r="C8" s="82"/>
      <c r="D8" s="82"/>
      <c r="E8" s="82"/>
      <c r="F8" s="82"/>
      <c r="G8" s="82"/>
      <c r="H8" s="82"/>
      <c r="I8" s="82"/>
      <c r="J8" s="82"/>
      <c r="K8" s="82"/>
    </row>
    <row r="9" spans="1:19" s="81" customFormat="1" ht="3" customHeight="1" x14ac:dyDescent="0.2">
      <c r="A9" s="83"/>
      <c r="B9" s="83"/>
      <c r="C9" s="83"/>
      <c r="D9" s="83"/>
      <c r="E9" s="83"/>
      <c r="F9" s="83"/>
      <c r="G9" s="83"/>
      <c r="H9" s="83"/>
      <c r="I9" s="83"/>
      <c r="J9" s="83"/>
      <c r="K9" s="83"/>
    </row>
    <row r="10" spans="1:19" s="81" customFormat="1" x14ac:dyDescent="0.2">
      <c r="A10" s="79"/>
      <c r="B10" s="79"/>
      <c r="C10" s="3"/>
      <c r="D10" s="3"/>
      <c r="E10" s="3"/>
      <c r="G10" s="79"/>
      <c r="H10" s="79"/>
      <c r="I10" s="3"/>
      <c r="J10" s="3"/>
      <c r="K10" s="3"/>
    </row>
    <row r="11" spans="1:19" s="81" customFormat="1" x14ac:dyDescent="0.2">
      <c r="A11" s="188" t="s">
        <v>9</v>
      </c>
      <c r="B11" s="189"/>
      <c r="C11" s="188" t="s">
        <v>50</v>
      </c>
      <c r="D11" s="189"/>
      <c r="E11" s="208" t="s">
        <v>51</v>
      </c>
      <c r="F11" s="209"/>
      <c r="G11" s="209"/>
      <c r="H11" s="209"/>
      <c r="I11" s="209"/>
      <c r="J11" s="189"/>
      <c r="K11" s="189"/>
    </row>
    <row r="12" spans="1:19" s="81" customFormat="1" ht="15" customHeight="1" x14ac:dyDescent="0.2">
      <c r="A12" s="183"/>
      <c r="B12" s="79"/>
      <c r="C12" s="184"/>
      <c r="D12" s="3"/>
      <c r="E12" s="210"/>
      <c r="F12" s="211"/>
      <c r="G12" s="211"/>
      <c r="H12" s="211"/>
      <c r="I12" s="211"/>
      <c r="J12" s="3"/>
      <c r="K12" s="3"/>
    </row>
    <row r="13" spans="1:19" s="81" customFormat="1" ht="15" customHeight="1" x14ac:dyDescent="0.2">
      <c r="A13" s="6"/>
      <c r="B13" s="79"/>
      <c r="C13" s="184"/>
      <c r="D13" s="3"/>
      <c r="E13" s="210"/>
      <c r="F13" s="211"/>
      <c r="G13" s="211"/>
      <c r="H13" s="211"/>
      <c r="I13" s="211"/>
      <c r="J13" s="3"/>
      <c r="K13" s="3"/>
    </row>
    <row r="14" spans="1:19" s="81" customFormat="1" ht="15" customHeight="1" x14ac:dyDescent="0.2">
      <c r="A14" s="6"/>
      <c r="B14" s="79"/>
      <c r="C14" s="184"/>
      <c r="D14" s="3"/>
      <c r="E14" s="210"/>
      <c r="F14" s="211"/>
      <c r="G14" s="211"/>
      <c r="H14" s="211"/>
      <c r="I14" s="211"/>
      <c r="J14" s="3"/>
      <c r="K14" s="3"/>
    </row>
    <row r="15" spans="1:19" s="81" customFormat="1" ht="15" customHeight="1" x14ac:dyDescent="0.2">
      <c r="A15" s="6"/>
      <c r="B15" s="79"/>
      <c r="C15" s="184"/>
      <c r="D15" s="3"/>
      <c r="E15" s="210"/>
      <c r="F15" s="211"/>
      <c r="G15" s="211"/>
      <c r="H15" s="211"/>
      <c r="I15" s="211"/>
      <c r="J15" s="3"/>
      <c r="K15" s="3"/>
    </row>
    <row r="16" spans="1:19" s="81" customFormat="1" ht="15" customHeight="1" x14ac:dyDescent="0.2">
      <c r="A16" s="187"/>
      <c r="B16" s="185"/>
      <c r="C16" s="184"/>
      <c r="D16" s="184"/>
      <c r="E16" s="210"/>
      <c r="F16" s="211"/>
      <c r="G16" s="211"/>
      <c r="H16" s="211"/>
      <c r="I16" s="211"/>
      <c r="J16" s="3"/>
      <c r="K16" s="3"/>
    </row>
    <row r="17" spans="1:11" s="81" customFormat="1" ht="15" customHeight="1" x14ac:dyDescent="0.2">
      <c r="A17" s="6"/>
      <c r="B17" s="79"/>
      <c r="C17" s="184"/>
      <c r="D17" s="3"/>
      <c r="E17" s="210"/>
      <c r="F17" s="211"/>
      <c r="G17" s="211"/>
      <c r="H17" s="211"/>
      <c r="I17" s="211"/>
      <c r="J17" s="3"/>
      <c r="K17" s="3"/>
    </row>
    <row r="18" spans="1:11" s="81" customFormat="1" ht="15" customHeight="1" x14ac:dyDescent="0.2">
      <c r="A18" s="187"/>
      <c r="B18" s="185"/>
      <c r="C18" s="184"/>
      <c r="D18" s="184"/>
      <c r="E18" s="210"/>
      <c r="F18" s="211"/>
      <c r="G18" s="211"/>
      <c r="H18" s="211"/>
      <c r="I18" s="211"/>
      <c r="J18" s="3"/>
      <c r="K18" s="3"/>
    </row>
    <row r="19" spans="1:11" s="81" customFormat="1" ht="15" customHeight="1" x14ac:dyDescent="0.2">
      <c r="A19" s="187"/>
      <c r="B19" s="185"/>
      <c r="C19" s="184"/>
      <c r="D19" s="184"/>
      <c r="E19" s="210"/>
      <c r="F19" s="211"/>
      <c r="G19" s="211"/>
      <c r="H19" s="211"/>
      <c r="I19" s="211"/>
      <c r="J19" s="3"/>
      <c r="K19" s="3"/>
    </row>
    <row r="20" spans="1:11" s="81" customFormat="1" ht="15" customHeight="1" x14ac:dyDescent="0.2">
      <c r="A20" s="187"/>
      <c r="B20" s="185"/>
      <c r="C20" s="184"/>
      <c r="D20" s="184"/>
      <c r="E20" s="210"/>
      <c r="F20" s="211"/>
      <c r="G20" s="211"/>
      <c r="H20" s="211"/>
      <c r="I20" s="211"/>
      <c r="J20" s="3"/>
      <c r="K20" s="3"/>
    </row>
    <row r="21" spans="1:11" s="81" customFormat="1" ht="15" customHeight="1" x14ac:dyDescent="0.2">
      <c r="A21" s="187"/>
      <c r="B21" s="185"/>
      <c r="C21" s="184"/>
      <c r="D21" s="184"/>
      <c r="E21" s="210"/>
      <c r="F21" s="211"/>
      <c r="G21" s="211"/>
      <c r="H21" s="211"/>
      <c r="I21" s="211"/>
      <c r="J21" s="3"/>
      <c r="K21" s="3"/>
    </row>
    <row r="22" spans="1:11" s="81" customFormat="1" ht="15" customHeight="1" x14ac:dyDescent="0.2">
      <c r="A22" s="187"/>
      <c r="B22" s="185"/>
      <c r="C22" s="184"/>
      <c r="D22" s="184"/>
      <c r="E22" s="210"/>
      <c r="F22" s="211"/>
      <c r="G22" s="211"/>
      <c r="H22" s="211"/>
      <c r="I22" s="211"/>
      <c r="J22" s="3"/>
      <c r="K22" s="3"/>
    </row>
    <row r="23" spans="1:11" s="81" customFormat="1" ht="15" customHeight="1" x14ac:dyDescent="0.2">
      <c r="A23" s="187"/>
      <c r="B23" s="185"/>
      <c r="C23" s="184"/>
      <c r="D23" s="184"/>
      <c r="E23" s="210"/>
      <c r="F23" s="211"/>
      <c r="G23" s="211"/>
      <c r="H23" s="211"/>
      <c r="I23" s="211"/>
      <c r="J23" s="3"/>
      <c r="K23" s="3"/>
    </row>
    <row r="24" spans="1:11" s="81" customFormat="1" ht="15" customHeight="1" x14ac:dyDescent="0.2">
      <c r="A24" s="6"/>
      <c r="B24" s="79"/>
      <c r="C24" s="184"/>
      <c r="D24" s="3"/>
      <c r="E24" s="210"/>
      <c r="F24" s="211"/>
      <c r="G24" s="211"/>
      <c r="H24" s="211"/>
      <c r="I24" s="211"/>
      <c r="J24" s="3"/>
      <c r="K24" s="3"/>
    </row>
    <row r="25" spans="1:11" s="81" customFormat="1" ht="15" customHeight="1" x14ac:dyDescent="0.2">
      <c r="A25" s="6"/>
      <c r="B25" s="79"/>
      <c r="C25" s="184"/>
      <c r="D25" s="3"/>
      <c r="E25" s="210"/>
      <c r="F25" s="210"/>
      <c r="G25" s="210"/>
      <c r="H25" s="210"/>
      <c r="I25" s="210"/>
      <c r="J25" s="3"/>
      <c r="K25" s="3"/>
    </row>
    <row r="26" spans="1:11" s="81" customFormat="1" ht="15" customHeight="1" x14ac:dyDescent="0.2">
      <c r="A26" s="6"/>
      <c r="B26" s="79"/>
      <c r="C26" s="184"/>
      <c r="D26" s="3"/>
      <c r="E26" s="210"/>
      <c r="F26" s="211"/>
      <c r="G26" s="211"/>
      <c r="H26" s="211"/>
      <c r="I26" s="211"/>
      <c r="J26" s="3"/>
      <c r="K26" s="3"/>
    </row>
    <row r="27" spans="1:11" s="81" customFormat="1" ht="15" customHeight="1" x14ac:dyDescent="0.2">
      <c r="A27" s="6"/>
      <c r="B27" s="79"/>
      <c r="C27" s="184"/>
      <c r="D27" s="3"/>
      <c r="E27" s="210"/>
      <c r="F27" s="211"/>
      <c r="G27" s="211"/>
      <c r="H27" s="211"/>
      <c r="I27" s="211"/>
      <c r="J27" s="3"/>
      <c r="K27" s="3"/>
    </row>
    <row r="28" spans="1:11" s="81" customFormat="1" ht="15" customHeight="1" x14ac:dyDescent="0.2">
      <c r="A28" s="90"/>
      <c r="B28" s="79"/>
      <c r="C28" s="3"/>
      <c r="D28" s="3"/>
      <c r="E28" s="3"/>
      <c r="G28" s="90"/>
      <c r="H28" s="79"/>
      <c r="I28" s="3"/>
      <c r="J28" s="3"/>
      <c r="K28" s="3"/>
    </row>
    <row r="29" spans="1:11" s="81" customFormat="1" ht="15" customHeight="1" x14ac:dyDescent="0.2">
      <c r="A29" s="90"/>
      <c r="B29" s="79"/>
      <c r="C29" s="3"/>
      <c r="D29" s="3"/>
      <c r="E29" s="3"/>
      <c r="G29" s="90"/>
      <c r="H29" s="79"/>
      <c r="I29" s="3"/>
      <c r="J29" s="3"/>
      <c r="K29" s="3"/>
    </row>
    <row r="30" spans="1:11" s="81" customFormat="1" ht="15" customHeight="1" x14ac:dyDescent="0.2">
      <c r="A30" s="90"/>
      <c r="B30" s="79"/>
      <c r="C30" s="3"/>
      <c r="D30" s="3"/>
      <c r="E30" s="3"/>
      <c r="G30" s="90"/>
      <c r="H30" s="79"/>
      <c r="I30" s="3"/>
      <c r="J30" s="3"/>
      <c r="K30" s="3"/>
    </row>
    <row r="31" spans="1:11" s="81" customFormat="1" ht="15" customHeight="1" x14ac:dyDescent="0.2">
      <c r="A31" s="90"/>
      <c r="B31" s="79"/>
      <c r="C31" s="3"/>
      <c r="D31" s="3"/>
      <c r="E31" s="3"/>
      <c r="G31" s="90"/>
      <c r="H31" s="79"/>
      <c r="I31" s="3"/>
      <c r="J31" s="3"/>
      <c r="K31" s="3"/>
    </row>
    <row r="32" spans="1:11" s="81" customFormat="1" ht="15" customHeight="1" x14ac:dyDescent="0.2">
      <c r="A32" s="90"/>
      <c r="B32" s="79"/>
      <c r="C32" s="3"/>
      <c r="D32" s="3"/>
      <c r="E32" s="3"/>
      <c r="G32" s="90"/>
      <c r="H32" s="79"/>
      <c r="I32" s="3"/>
      <c r="J32" s="3"/>
      <c r="K32" s="3"/>
    </row>
    <row r="33" spans="1:11" s="81" customFormat="1" ht="15" customHeight="1" x14ac:dyDescent="0.2">
      <c r="A33" s="90"/>
      <c r="B33" s="79"/>
      <c r="C33" s="3"/>
      <c r="D33" s="3"/>
      <c r="E33" s="3"/>
      <c r="G33" s="90"/>
      <c r="H33" s="79"/>
      <c r="I33" s="3"/>
      <c r="J33" s="3"/>
      <c r="K33" s="3"/>
    </row>
    <row r="34" spans="1:11" s="81" customFormat="1" ht="15" customHeight="1" x14ac:dyDescent="0.2">
      <c r="A34" s="90"/>
      <c r="B34" s="79"/>
      <c r="C34" s="3"/>
      <c r="D34" s="3"/>
      <c r="E34" s="3"/>
      <c r="G34" s="90"/>
      <c r="H34" s="79"/>
      <c r="I34" s="3"/>
      <c r="J34" s="3"/>
      <c r="K34" s="3"/>
    </row>
    <row r="35" spans="1:11" s="81" customFormat="1" ht="15" customHeight="1" x14ac:dyDescent="0.2">
      <c r="A35" s="90"/>
      <c r="B35" s="79"/>
      <c r="C35" s="3"/>
      <c r="D35" s="3"/>
      <c r="E35" s="3"/>
      <c r="G35" s="90"/>
      <c r="H35" s="79"/>
      <c r="I35" s="3"/>
      <c r="J35" s="3"/>
      <c r="K35" s="3"/>
    </row>
    <row r="36" spans="1:11" s="81" customFormat="1" ht="15" customHeight="1" x14ac:dyDescent="0.2">
      <c r="A36" s="90"/>
      <c r="B36" s="79"/>
      <c r="C36" s="3"/>
      <c r="D36" s="3"/>
      <c r="E36" s="3"/>
      <c r="G36" s="90"/>
      <c r="H36" s="79"/>
      <c r="I36" s="3"/>
      <c r="J36" s="3"/>
      <c r="K36" s="3"/>
    </row>
    <row r="37" spans="1:11" s="81" customFormat="1" ht="15" customHeight="1" x14ac:dyDescent="0.2">
      <c r="A37" s="90"/>
      <c r="B37" s="79"/>
      <c r="C37" s="3"/>
      <c r="D37" s="3"/>
      <c r="E37" s="3"/>
      <c r="G37" s="90"/>
      <c r="H37" s="79"/>
      <c r="I37" s="3"/>
      <c r="J37" s="3"/>
      <c r="K37" s="3"/>
    </row>
    <row r="38" spans="1:11" s="81" customFormat="1" ht="15" customHeight="1" x14ac:dyDescent="0.2">
      <c r="A38" s="90"/>
      <c r="B38" s="79"/>
      <c r="C38" s="3"/>
      <c r="D38" s="3"/>
      <c r="E38" s="3"/>
      <c r="G38" s="90"/>
      <c r="H38" s="79"/>
      <c r="I38" s="3"/>
      <c r="J38" s="3"/>
      <c r="K38" s="3"/>
    </row>
    <row r="39" spans="1:11" s="81" customFormat="1" ht="15" customHeight="1" x14ac:dyDescent="0.2">
      <c r="A39" s="90"/>
      <c r="B39" s="79"/>
      <c r="C39" s="3"/>
      <c r="D39" s="3"/>
      <c r="E39" s="3"/>
      <c r="G39" s="90"/>
      <c r="H39" s="79"/>
      <c r="I39" s="3"/>
      <c r="J39" s="3"/>
      <c r="K39" s="3"/>
    </row>
    <row r="40" spans="1:11" s="81" customFormat="1" ht="15" customHeight="1" x14ac:dyDescent="0.2">
      <c r="A40" s="90"/>
      <c r="B40" s="79"/>
      <c r="C40" s="3"/>
      <c r="D40" s="3"/>
      <c r="E40" s="3"/>
      <c r="G40" s="90"/>
      <c r="H40" s="79"/>
      <c r="I40" s="3"/>
      <c r="J40" s="3"/>
      <c r="K40" s="3"/>
    </row>
    <row r="41" spans="1:11" s="81" customFormat="1" ht="15" customHeight="1" x14ac:dyDescent="0.2">
      <c r="A41" s="90"/>
      <c r="B41" s="79"/>
      <c r="C41" s="3"/>
      <c r="D41" s="3"/>
      <c r="E41" s="3"/>
      <c r="G41" s="90"/>
      <c r="H41" s="80"/>
      <c r="I41" s="3"/>
      <c r="J41" s="3"/>
      <c r="K41" s="3"/>
    </row>
    <row r="42" spans="1:11" s="81" customFormat="1" ht="15" customHeight="1" x14ac:dyDescent="0.2">
      <c r="A42" s="90"/>
      <c r="B42" s="79"/>
      <c r="C42" s="3"/>
      <c r="D42" s="3"/>
      <c r="E42" s="3"/>
      <c r="G42" s="90"/>
      <c r="H42" s="79"/>
      <c r="I42" s="3"/>
      <c r="J42" s="3"/>
      <c r="K42" s="3"/>
    </row>
    <row r="43" spans="1:11" s="81" customFormat="1" ht="15" customHeight="1" x14ac:dyDescent="0.2">
      <c r="A43" s="90"/>
      <c r="B43" s="79"/>
      <c r="C43" s="3"/>
      <c r="D43" s="3"/>
      <c r="E43" s="3"/>
      <c r="G43" s="90"/>
      <c r="H43" s="80"/>
      <c r="I43" s="3"/>
      <c r="J43" s="3"/>
      <c r="K43" s="3"/>
    </row>
    <row r="44" spans="1:11" s="81" customFormat="1" ht="15" customHeight="1" x14ac:dyDescent="0.2">
      <c r="A44" s="90"/>
      <c r="B44" s="79"/>
      <c r="C44" s="3"/>
      <c r="D44" s="3"/>
      <c r="E44" s="3"/>
      <c r="G44" s="90"/>
      <c r="H44" s="79"/>
      <c r="I44" s="3"/>
      <c r="J44" s="3"/>
      <c r="K44" s="3"/>
    </row>
    <row r="45" spans="1:11" s="81" customFormat="1" ht="15" customHeight="1" x14ac:dyDescent="0.2">
      <c r="A45" s="90"/>
      <c r="B45" s="79"/>
      <c r="C45" s="3"/>
      <c r="D45" s="3"/>
      <c r="E45" s="3"/>
      <c r="G45" s="90"/>
      <c r="H45" s="79"/>
      <c r="I45" s="3"/>
      <c r="J45" s="3"/>
      <c r="K45" s="3"/>
    </row>
    <row r="46" spans="1:11" s="81" customFormat="1" ht="15" customHeight="1" x14ac:dyDescent="0.2">
      <c r="A46" s="90"/>
      <c r="B46" s="79"/>
      <c r="C46" s="3"/>
      <c r="D46" s="3"/>
      <c r="E46" s="3"/>
      <c r="G46" s="90"/>
      <c r="H46" s="79"/>
      <c r="I46" s="3"/>
      <c r="J46" s="3"/>
      <c r="K46" s="3"/>
    </row>
    <row r="47" spans="1:11" s="81" customFormat="1" ht="15" customHeight="1" x14ac:dyDescent="0.2">
      <c r="A47" s="90"/>
      <c r="B47" s="79"/>
      <c r="C47" s="3"/>
      <c r="D47" s="3"/>
      <c r="E47" s="3"/>
      <c r="G47" s="90"/>
      <c r="H47" s="79"/>
      <c r="I47" s="3"/>
      <c r="J47" s="3"/>
      <c r="K47" s="3"/>
    </row>
    <row r="48" spans="1:11" s="81" customFormat="1" ht="15" customHeight="1" x14ac:dyDescent="0.2">
      <c r="A48" s="90"/>
      <c r="B48" s="80"/>
      <c r="C48" s="3"/>
      <c r="D48" s="3"/>
      <c r="E48" s="3"/>
      <c r="G48" s="90"/>
      <c r="H48" s="79"/>
      <c r="I48" s="3"/>
      <c r="J48" s="3"/>
      <c r="K48" s="3"/>
    </row>
    <row r="49" spans="1:11" s="81" customFormat="1" ht="15" customHeight="1" x14ac:dyDescent="0.2">
      <c r="A49" s="90"/>
      <c r="B49" s="79"/>
      <c r="C49" s="3"/>
      <c r="D49" s="3"/>
      <c r="E49" s="3"/>
      <c r="G49" s="90"/>
      <c r="H49" s="80"/>
      <c r="I49" s="3"/>
      <c r="J49" s="3"/>
      <c r="K49" s="3"/>
    </row>
    <row r="50" spans="1:11" s="81" customFormat="1" ht="15" customHeight="1" x14ac:dyDescent="0.2">
      <c r="A50" s="90"/>
      <c r="B50" s="79"/>
      <c r="C50" s="3"/>
      <c r="D50" s="3"/>
      <c r="E50" s="3"/>
      <c r="G50" s="90"/>
      <c r="H50" s="79"/>
      <c r="I50" s="3"/>
      <c r="J50" s="3"/>
      <c r="K50" s="3"/>
    </row>
    <row r="51" spans="1:11" s="81" customFormat="1" ht="15" customHeight="1" x14ac:dyDescent="0.2">
      <c r="A51" s="90"/>
      <c r="B51" s="79"/>
      <c r="C51" s="3"/>
      <c r="D51" s="3"/>
      <c r="E51" s="3"/>
      <c r="G51" s="90"/>
      <c r="H51" s="79"/>
      <c r="I51" s="3"/>
      <c r="J51" s="3"/>
      <c r="K51" s="3"/>
    </row>
    <row r="52" spans="1:11" s="81" customFormat="1" ht="5.0999999999999996" customHeight="1" x14ac:dyDescent="0.2">
      <c r="G52" s="90"/>
      <c r="H52" s="79"/>
      <c r="I52" s="3"/>
      <c r="J52" s="3"/>
      <c r="K52" s="3"/>
    </row>
    <row r="53" spans="1:11" s="81" customFormat="1" ht="9.9499999999999993" customHeight="1" x14ac:dyDescent="0.2">
      <c r="A53" s="79"/>
      <c r="B53" s="79"/>
      <c r="C53" s="3"/>
      <c r="D53" s="3"/>
      <c r="E53" s="3"/>
    </row>
    <row r="54" spans="1:11" s="81" customFormat="1" ht="9.9499999999999993" customHeight="1" x14ac:dyDescent="0.2">
      <c r="A54" s="79"/>
      <c r="B54" s="79"/>
      <c r="C54" s="3"/>
      <c r="D54" s="3"/>
      <c r="E54" s="3"/>
    </row>
    <row r="55" spans="1:11" s="81" customFormat="1" ht="12.75" customHeight="1" x14ac:dyDescent="0.2">
      <c r="A55" s="204" t="s">
        <v>98</v>
      </c>
      <c r="B55" s="204"/>
      <c r="C55" s="204"/>
      <c r="D55" s="204"/>
      <c r="E55" s="204"/>
      <c r="F55" s="204"/>
      <c r="G55" s="204"/>
      <c r="H55" s="204"/>
      <c r="I55" s="204"/>
      <c r="J55" s="204"/>
      <c r="K55" s="204"/>
    </row>
    <row r="56" spans="1:11" s="81" customFormat="1" ht="3.95" customHeight="1" x14ac:dyDescent="0.2">
      <c r="A56" s="79"/>
      <c r="B56" s="79"/>
      <c r="C56" s="3"/>
      <c r="D56" s="3"/>
      <c r="E56" s="3"/>
    </row>
    <row r="57" spans="1:11" s="81" customFormat="1" ht="36.75" customHeight="1" x14ac:dyDescent="0.2">
      <c r="A57" s="205" t="s">
        <v>29</v>
      </c>
      <c r="B57" s="205"/>
      <c r="C57" s="205"/>
      <c r="D57" s="205"/>
      <c r="E57" s="205"/>
      <c r="F57" s="205"/>
      <c r="G57" s="205"/>
      <c r="H57" s="205"/>
      <c r="I57" s="205"/>
      <c r="J57" s="205"/>
      <c r="K57" s="205"/>
    </row>
    <row r="58" spans="1:11" x14ac:dyDescent="0.2">
      <c r="A58" s="31"/>
      <c r="B58" s="31"/>
      <c r="C58" s="31"/>
      <c r="D58" s="31"/>
      <c r="E58" s="31"/>
      <c r="F58" s="31"/>
      <c r="G58" s="31"/>
      <c r="H58" s="31"/>
      <c r="I58" s="31"/>
      <c r="J58" s="31"/>
      <c r="K58" s="31"/>
    </row>
  </sheetData>
  <sortState xmlns:xlrd2="http://schemas.microsoft.com/office/spreadsheetml/2017/richdata2" ref="A12:S27">
    <sortCondition ref="C12:C27"/>
  </sortState>
  <mergeCells count="22">
    <mergeCell ref="E27:I27"/>
    <mergeCell ref="E22:I22"/>
    <mergeCell ref="E23:I23"/>
    <mergeCell ref="E24:I24"/>
    <mergeCell ref="E25:I25"/>
    <mergeCell ref="E26:I26"/>
    <mergeCell ref="A6:K6"/>
    <mergeCell ref="A55:K55"/>
    <mergeCell ref="A57:K57"/>
    <mergeCell ref="F3:K3"/>
    <mergeCell ref="E4:H4"/>
    <mergeCell ref="E11:I11"/>
    <mergeCell ref="E12:I12"/>
    <mergeCell ref="E13:I13"/>
    <mergeCell ref="E14:I14"/>
    <mergeCell ref="E15:I15"/>
    <mergeCell ref="E16:I16"/>
    <mergeCell ref="E17:I17"/>
    <mergeCell ref="E18:I18"/>
    <mergeCell ref="E19:I19"/>
    <mergeCell ref="E20:I20"/>
    <mergeCell ref="E21:I21"/>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O186"/>
  <sheetViews>
    <sheetView tabSelected="1" zoomScale="125" zoomScaleNormal="125" workbookViewId="0">
      <pane xSplit="12" ySplit="20" topLeftCell="M21" activePane="bottomRight" state="frozen"/>
      <selection pane="topRight" activeCell="M1" sqref="M1"/>
      <selection pane="bottomLeft" activeCell="A21" sqref="A21"/>
      <selection pane="bottomRight" activeCell="M21" sqref="M21"/>
    </sheetView>
  </sheetViews>
  <sheetFormatPr defaultColWidth="9.140625"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13" width="4.85546875" style="2" customWidth="1"/>
    <col min="14" max="14" width="4.85546875" style="8" customWidth="1"/>
    <col min="15" max="15" width="4.5703125" style="1" customWidth="1"/>
    <col min="16" max="16" width="3" style="2" customWidth="1"/>
    <col min="17" max="17" width="6.7109375" style="22" customWidth="1"/>
    <col min="18" max="18" width="3.7109375" style="2" customWidth="1"/>
    <col min="19" max="19" width="4" style="9" customWidth="1"/>
    <col min="20" max="20" width="3.28515625" style="88" customWidth="1"/>
    <col min="21" max="21" width="3.85546875" style="57" customWidth="1"/>
    <col min="22" max="22" width="6.7109375" style="16" customWidth="1"/>
    <col min="23" max="23" width="1" style="88" customWidth="1"/>
    <col min="24" max="24" width="3.7109375" style="42" customWidth="1"/>
    <col min="25" max="25" width="6.7109375" style="42" customWidth="1"/>
    <col min="26" max="26" width="5.140625" style="61" customWidth="1"/>
    <col min="27" max="27" width="6.7109375" style="18" customWidth="1"/>
    <col min="28" max="28" width="5.140625" style="16" customWidth="1"/>
    <col min="29" max="29" width="4.5703125" style="67" customWidth="1"/>
    <col min="30" max="30" width="4.140625" style="67" customWidth="1"/>
    <col min="31" max="31" width="6.7109375" style="18" customWidth="1"/>
    <col min="32" max="32" width="1" style="88" customWidth="1"/>
    <col min="33" max="33" width="4.28515625" style="127" customWidth="1"/>
    <col min="34" max="37" width="6.7109375" style="18" customWidth="1"/>
    <col min="38" max="38" width="1" style="2" customWidth="1"/>
    <col min="39" max="39" width="2" style="2" customWidth="1"/>
    <col min="40" max="16384" width="9.140625" style="2"/>
  </cols>
  <sheetData>
    <row r="1" spans="2:39" s="3" customFormat="1" ht="9.9499999999999993" hidden="1" customHeight="1" x14ac:dyDescent="0.2">
      <c r="B1" s="113" t="s">
        <v>56</v>
      </c>
      <c r="D1" s="40"/>
      <c r="E1" s="74" t="s">
        <v>24</v>
      </c>
      <c r="F1" s="74"/>
      <c r="G1" s="30" t="s">
        <v>49</v>
      </c>
      <c r="H1" s="30"/>
      <c r="I1" s="30"/>
      <c r="J1" s="30"/>
      <c r="K1" s="30"/>
      <c r="L1" s="30"/>
      <c r="N1" s="74" t="s">
        <v>25</v>
      </c>
      <c r="O1" s="87"/>
      <c r="P1" s="29"/>
      <c r="Q1" s="39">
        <f>IF(Suggested="Yes",Y1,AE1)</f>
        <v>0.05</v>
      </c>
      <c r="R1" s="37" t="s">
        <v>48</v>
      </c>
      <c r="S1" s="5" t="str">
        <f>+Instructions!$B$3</f>
        <v>B</v>
      </c>
      <c r="T1" s="52"/>
      <c r="U1" s="56">
        <f>+Instructions!$C$22</f>
        <v>0</v>
      </c>
      <c r="V1" s="17">
        <f t="shared" ref="V1:V7" si="0">ROUND($Y1*(1-U1)+0.004999,2)</f>
        <v>0.05</v>
      </c>
      <c r="W1" s="52"/>
      <c r="X1" s="6" t="s">
        <v>149</v>
      </c>
      <c r="Y1" s="39">
        <v>0.05</v>
      </c>
      <c r="Z1" s="60">
        <f t="shared" ref="Z1:AA7" si="1">+U1</f>
        <v>0</v>
      </c>
      <c r="AA1" s="17">
        <f t="shared" si="1"/>
        <v>0.05</v>
      </c>
      <c r="AB1" s="12">
        <f t="shared" ref="AB1:AB7" si="2">(AE1-AA1)/AE1</f>
        <v>0</v>
      </c>
      <c r="AC1" s="121"/>
      <c r="AD1" s="128">
        <v>1</v>
      </c>
      <c r="AE1" s="38">
        <f t="shared" ref="AE1:AE7" si="3">SUM(AH1:AJ1)+AC1</f>
        <v>0.05</v>
      </c>
      <c r="AF1" s="52"/>
      <c r="AH1" s="17">
        <f t="shared" ref="AH1:AH7" si="4">ROUND(AA1/(1-VLOOKUP(AD1,Group,2,FALSE)),2)</f>
        <v>0.05</v>
      </c>
      <c r="AI1" s="17">
        <f t="shared" ref="AI1:AI7" si="5">IF(VLOOKUP(AD1,Group,5,FALSE)="YES",VLOOKUP(ROUND(ROUND(AH1,1)-AH1,2),Round,2,FALSE)+VLOOKUP(AD1,Group,6,FALSE),0)</f>
        <v>0</v>
      </c>
      <c r="AJ1" s="17">
        <f t="shared" ref="AJ1:AJ7" si="6">IF(VLOOKUP(AD1,Group,7,FALSE)="",0,ROUND(AH1-0.04999,1)-AH1+AK1)</f>
        <v>0</v>
      </c>
      <c r="AK1" s="17" t="str">
        <f t="shared" ref="AK1:AK7" si="7">IF(VLOOKUP(AD1,Group,7,FALSE)="","",VLOOKUP(AD1,Group,7,FALSE))</f>
        <v/>
      </c>
      <c r="AM1" s="99" t="s">
        <v>60</v>
      </c>
    </row>
    <row r="2" spans="2:39" s="3" customFormat="1" ht="9.9499999999999993" hidden="1" customHeight="1" x14ac:dyDescent="0.2">
      <c r="B2" s="114" t="s">
        <v>46</v>
      </c>
      <c r="D2" s="40"/>
      <c r="E2" s="74" t="s">
        <v>24</v>
      </c>
      <c r="F2" s="74"/>
      <c r="G2" s="30" t="s">
        <v>26</v>
      </c>
      <c r="H2" s="30"/>
      <c r="I2" s="30" t="s">
        <v>27</v>
      </c>
      <c r="J2" s="30"/>
      <c r="K2" s="30"/>
      <c r="L2" s="30"/>
      <c r="N2" s="74"/>
      <c r="O2" s="87"/>
      <c r="P2" s="29"/>
      <c r="Q2" s="39">
        <f>IF(Suggested="Yes",Y2,AE2)</f>
        <v>0.05</v>
      </c>
      <c r="R2" s="37" t="s">
        <v>47</v>
      </c>
      <c r="S2" s="5" t="str">
        <f>+Instructions!$B$3</f>
        <v>B</v>
      </c>
      <c r="T2" s="52"/>
      <c r="U2" s="56">
        <f>+Instructions!$C$22</f>
        <v>0</v>
      </c>
      <c r="V2" s="39">
        <f t="shared" si="0"/>
        <v>0.05</v>
      </c>
      <c r="W2" s="52"/>
      <c r="X2" s="6" t="s">
        <v>149</v>
      </c>
      <c r="Y2" s="39">
        <v>0.05</v>
      </c>
      <c r="Z2" s="60">
        <f t="shared" si="1"/>
        <v>0</v>
      </c>
      <c r="AA2" s="39">
        <f t="shared" si="1"/>
        <v>0.05</v>
      </c>
      <c r="AB2" s="60">
        <f t="shared" si="2"/>
        <v>0</v>
      </c>
      <c r="AC2" s="121"/>
      <c r="AD2" s="130">
        <v>2</v>
      </c>
      <c r="AE2" s="44">
        <f t="shared" si="3"/>
        <v>0.05</v>
      </c>
      <c r="AF2" s="52"/>
      <c r="AH2" s="17">
        <f t="shared" si="4"/>
        <v>0.05</v>
      </c>
      <c r="AI2" s="17">
        <f t="shared" si="5"/>
        <v>0</v>
      </c>
      <c r="AJ2" s="17">
        <f t="shared" si="6"/>
        <v>0</v>
      </c>
      <c r="AK2" s="17" t="str">
        <f t="shared" si="7"/>
        <v/>
      </c>
      <c r="AM2" s="99" t="s">
        <v>60</v>
      </c>
    </row>
    <row r="3" spans="2:39" s="3" customFormat="1" ht="9.9499999999999993" hidden="1" customHeight="1" x14ac:dyDescent="0.2">
      <c r="B3" s="112" t="s">
        <v>8</v>
      </c>
      <c r="D3" s="40"/>
      <c r="E3" s="74" t="s">
        <v>24</v>
      </c>
      <c r="F3" s="74"/>
      <c r="G3" s="30" t="s">
        <v>26</v>
      </c>
      <c r="H3" s="30"/>
      <c r="I3" s="30" t="s">
        <v>27</v>
      </c>
      <c r="J3" s="30"/>
      <c r="K3" s="30"/>
      <c r="L3" s="30"/>
      <c r="N3" s="74"/>
      <c r="O3" s="87"/>
      <c r="P3" s="29"/>
      <c r="Q3" s="39">
        <f>IF(Suggested="Yes",Y3,AE3)</f>
        <v>0.05</v>
      </c>
      <c r="R3" s="37" t="s">
        <v>47</v>
      </c>
      <c r="S3" s="5" t="str">
        <f>+Instructions!$B$3</f>
        <v>B</v>
      </c>
      <c r="T3" s="52"/>
      <c r="U3" s="56">
        <f>+Instructions!$C$22</f>
        <v>0</v>
      </c>
      <c r="V3" s="17">
        <f t="shared" si="0"/>
        <v>0.05</v>
      </c>
      <c r="W3" s="52"/>
      <c r="X3" s="6" t="s">
        <v>149</v>
      </c>
      <c r="Y3" s="39">
        <v>0.05</v>
      </c>
      <c r="Z3" s="60">
        <f t="shared" si="1"/>
        <v>0</v>
      </c>
      <c r="AA3" s="17">
        <f t="shared" si="1"/>
        <v>0.05</v>
      </c>
      <c r="AB3" s="12">
        <f t="shared" si="2"/>
        <v>0</v>
      </c>
      <c r="AC3" s="121"/>
      <c r="AD3" s="129">
        <v>3</v>
      </c>
      <c r="AE3" s="53">
        <f t="shared" si="3"/>
        <v>0.05</v>
      </c>
      <c r="AF3" s="52"/>
      <c r="AH3" s="17">
        <f t="shared" si="4"/>
        <v>0.05</v>
      </c>
      <c r="AI3" s="17">
        <f t="shared" si="5"/>
        <v>0</v>
      </c>
      <c r="AJ3" s="17">
        <f t="shared" si="6"/>
        <v>0</v>
      </c>
      <c r="AK3" s="17" t="str">
        <f t="shared" si="7"/>
        <v/>
      </c>
      <c r="AM3" s="99" t="s">
        <v>60</v>
      </c>
    </row>
    <row r="4" spans="2:39" s="3" customFormat="1" ht="9.9499999999999993" hidden="1" customHeight="1" x14ac:dyDescent="0.2">
      <c r="B4" s="115">
        <v>0</v>
      </c>
      <c r="D4" s="40"/>
      <c r="E4" s="74" t="s">
        <v>24</v>
      </c>
      <c r="F4" s="74"/>
      <c r="G4" s="30" t="s">
        <v>26</v>
      </c>
      <c r="H4" s="30"/>
      <c r="I4" s="30" t="s">
        <v>27</v>
      </c>
      <c r="J4" s="30"/>
      <c r="K4" s="30"/>
      <c r="L4" s="30"/>
      <c r="N4" s="74"/>
      <c r="O4" s="87"/>
      <c r="P4" s="29"/>
      <c r="Q4" s="39">
        <f>IF(Suggested="Yes",'Price List'!Y4,'Price List'!AE4)</f>
        <v>0</v>
      </c>
      <c r="R4" s="37" t="s">
        <v>47</v>
      </c>
      <c r="S4" s="5" t="str">
        <f>+Instructions!$B$3</f>
        <v>B</v>
      </c>
      <c r="T4" s="52"/>
      <c r="U4" s="56">
        <f>+Instructions!$C$22</f>
        <v>0</v>
      </c>
      <c r="V4" s="17">
        <f t="shared" si="0"/>
        <v>0</v>
      </c>
      <c r="W4" s="52"/>
      <c r="X4" s="6" t="s">
        <v>149</v>
      </c>
      <c r="Y4" s="39">
        <v>0</v>
      </c>
      <c r="Z4" s="60">
        <f t="shared" si="1"/>
        <v>0</v>
      </c>
      <c r="AA4" s="17">
        <f t="shared" si="1"/>
        <v>0</v>
      </c>
      <c r="AB4" s="12" t="e">
        <f t="shared" si="2"/>
        <v>#DIV/0!</v>
      </c>
      <c r="AC4" s="121"/>
      <c r="AD4" s="131">
        <v>4</v>
      </c>
      <c r="AE4" s="108">
        <f t="shared" si="3"/>
        <v>0</v>
      </c>
      <c r="AF4" s="52"/>
      <c r="AH4" s="17">
        <f t="shared" si="4"/>
        <v>0</v>
      </c>
      <c r="AI4" s="17">
        <f t="shared" si="5"/>
        <v>0</v>
      </c>
      <c r="AJ4" s="17">
        <f t="shared" si="6"/>
        <v>0</v>
      </c>
      <c r="AK4" s="17" t="str">
        <f t="shared" si="7"/>
        <v/>
      </c>
      <c r="AM4" s="99" t="s">
        <v>60</v>
      </c>
    </row>
    <row r="5" spans="2:39" s="3" customFormat="1" ht="9.9499999999999993" hidden="1" customHeight="1" x14ac:dyDescent="0.2">
      <c r="B5" s="116">
        <v>0</v>
      </c>
      <c r="D5" s="40"/>
      <c r="E5" s="74" t="s">
        <v>24</v>
      </c>
      <c r="F5" s="74"/>
      <c r="G5" s="30" t="s">
        <v>26</v>
      </c>
      <c r="H5" s="30"/>
      <c r="I5" s="30" t="s">
        <v>27</v>
      </c>
      <c r="J5" s="30"/>
      <c r="K5" s="30"/>
      <c r="L5" s="30"/>
      <c r="N5" s="74"/>
      <c r="O5" s="87"/>
      <c r="P5" s="29"/>
      <c r="Q5" s="39">
        <f>IF(Suggested="Yes",'Price List'!Y5,'Price List'!AE5)</f>
        <v>0</v>
      </c>
      <c r="R5" s="37" t="s">
        <v>47</v>
      </c>
      <c r="S5" s="5" t="str">
        <f>+Instructions!$B$3</f>
        <v>B</v>
      </c>
      <c r="T5" s="52"/>
      <c r="U5" s="56">
        <f>+Instructions!$C$22</f>
        <v>0</v>
      </c>
      <c r="V5" s="17">
        <f t="shared" si="0"/>
        <v>0</v>
      </c>
      <c r="W5" s="52"/>
      <c r="X5" s="6" t="s">
        <v>149</v>
      </c>
      <c r="Y5" s="39">
        <v>0</v>
      </c>
      <c r="Z5" s="60">
        <f t="shared" si="1"/>
        <v>0</v>
      </c>
      <c r="AA5" s="17">
        <f t="shared" si="1"/>
        <v>0</v>
      </c>
      <c r="AB5" s="12" t="e">
        <f t="shared" si="2"/>
        <v>#DIV/0!</v>
      </c>
      <c r="AC5" s="121"/>
      <c r="AD5" s="132">
        <v>5</v>
      </c>
      <c r="AE5" s="109">
        <f t="shared" si="3"/>
        <v>0</v>
      </c>
      <c r="AF5" s="52"/>
      <c r="AH5" s="17">
        <f t="shared" si="4"/>
        <v>0</v>
      </c>
      <c r="AI5" s="17">
        <f t="shared" si="5"/>
        <v>0</v>
      </c>
      <c r="AJ5" s="17">
        <f t="shared" si="6"/>
        <v>0</v>
      </c>
      <c r="AK5" s="17" t="str">
        <f t="shared" si="7"/>
        <v/>
      </c>
      <c r="AM5" s="99" t="s">
        <v>60</v>
      </c>
    </row>
    <row r="6" spans="2:39" s="3" customFormat="1" ht="9.9499999999999993" hidden="1" customHeight="1" x14ac:dyDescent="0.2">
      <c r="B6" s="117">
        <v>0</v>
      </c>
      <c r="D6" s="40"/>
      <c r="E6" s="74" t="s">
        <v>24</v>
      </c>
      <c r="F6" s="74"/>
      <c r="G6" s="30" t="s">
        <v>26</v>
      </c>
      <c r="H6" s="30"/>
      <c r="I6" s="30" t="s">
        <v>27</v>
      </c>
      <c r="J6" s="30"/>
      <c r="K6" s="30"/>
      <c r="L6" s="30"/>
      <c r="N6" s="74"/>
      <c r="O6" s="87"/>
      <c r="P6" s="29"/>
      <c r="Q6" s="39">
        <f>IF(Suggested="Yes",'Price List'!Y6,'Price List'!AE6)</f>
        <v>0</v>
      </c>
      <c r="R6" s="37" t="s">
        <v>47</v>
      </c>
      <c r="S6" s="5" t="str">
        <f>+Instructions!$B$3</f>
        <v>B</v>
      </c>
      <c r="T6" s="52"/>
      <c r="U6" s="56">
        <f>+Instructions!$C$22</f>
        <v>0</v>
      </c>
      <c r="V6" s="17">
        <f t="shared" si="0"/>
        <v>0</v>
      </c>
      <c r="W6" s="52"/>
      <c r="X6" s="6" t="s">
        <v>149</v>
      </c>
      <c r="Y6" s="39">
        <v>0</v>
      </c>
      <c r="Z6" s="60">
        <f t="shared" si="1"/>
        <v>0</v>
      </c>
      <c r="AA6" s="17">
        <f t="shared" si="1"/>
        <v>0</v>
      </c>
      <c r="AB6" s="12" t="e">
        <f t="shared" si="2"/>
        <v>#DIV/0!</v>
      </c>
      <c r="AC6" s="121"/>
      <c r="AD6" s="133">
        <v>6</v>
      </c>
      <c r="AE6" s="110">
        <f t="shared" si="3"/>
        <v>0</v>
      </c>
      <c r="AF6" s="52"/>
      <c r="AH6" s="17">
        <f t="shared" si="4"/>
        <v>0</v>
      </c>
      <c r="AI6" s="17">
        <f t="shared" si="5"/>
        <v>0</v>
      </c>
      <c r="AJ6" s="17">
        <f t="shared" si="6"/>
        <v>0</v>
      </c>
      <c r="AK6" s="17" t="str">
        <f t="shared" si="7"/>
        <v/>
      </c>
      <c r="AM6" s="99" t="s">
        <v>60</v>
      </c>
    </row>
    <row r="7" spans="2:39" s="3" customFormat="1" ht="9.9499999999999993" hidden="1" customHeight="1" x14ac:dyDescent="0.2">
      <c r="B7" s="118">
        <v>0</v>
      </c>
      <c r="D7" s="40"/>
      <c r="E7" s="74" t="s">
        <v>24</v>
      </c>
      <c r="F7" s="74"/>
      <c r="G7" s="30" t="s">
        <v>26</v>
      </c>
      <c r="H7" s="30"/>
      <c r="I7" s="30" t="s">
        <v>27</v>
      </c>
      <c r="J7" s="30"/>
      <c r="K7" s="30"/>
      <c r="L7" s="30"/>
      <c r="N7" s="74"/>
      <c r="O7" s="87"/>
      <c r="P7" s="29"/>
      <c r="Q7" s="39">
        <f>IF(Suggested="Yes",'Price List'!Y7,'Price List'!AE7)</f>
        <v>0</v>
      </c>
      <c r="R7" s="37" t="s">
        <v>47</v>
      </c>
      <c r="S7" s="5" t="str">
        <f>+Instructions!$B$3</f>
        <v>B</v>
      </c>
      <c r="T7" s="52"/>
      <c r="U7" s="56">
        <f>+Instructions!$C$22</f>
        <v>0</v>
      </c>
      <c r="V7" s="17">
        <f t="shared" si="0"/>
        <v>0</v>
      </c>
      <c r="W7" s="52"/>
      <c r="X7" s="6" t="s">
        <v>149</v>
      </c>
      <c r="Y7" s="39">
        <v>0</v>
      </c>
      <c r="Z7" s="60">
        <f t="shared" si="1"/>
        <v>0</v>
      </c>
      <c r="AA7" s="17">
        <f t="shared" si="1"/>
        <v>0</v>
      </c>
      <c r="AB7" s="12" t="e">
        <f t="shared" si="2"/>
        <v>#DIV/0!</v>
      </c>
      <c r="AC7" s="121"/>
      <c r="AD7" s="134">
        <v>7</v>
      </c>
      <c r="AE7" s="111">
        <f t="shared" si="3"/>
        <v>0</v>
      </c>
      <c r="AF7" s="52"/>
      <c r="AH7" s="17">
        <f t="shared" si="4"/>
        <v>0</v>
      </c>
      <c r="AI7" s="17">
        <f t="shared" si="5"/>
        <v>0</v>
      </c>
      <c r="AJ7" s="17">
        <f t="shared" si="6"/>
        <v>0</v>
      </c>
      <c r="AK7" s="17" t="str">
        <f t="shared" si="7"/>
        <v/>
      </c>
      <c r="AM7" s="99" t="s">
        <v>60</v>
      </c>
    </row>
    <row r="8" spans="2:39" s="3" customFormat="1" ht="9.9499999999999993" hidden="1" customHeight="1" x14ac:dyDescent="0.2">
      <c r="B8" s="119" t="s">
        <v>58</v>
      </c>
      <c r="D8" s="40"/>
      <c r="E8" s="74"/>
      <c r="F8" s="74"/>
      <c r="G8" s="30"/>
      <c r="H8" s="30"/>
      <c r="I8" s="30"/>
      <c r="J8" s="30"/>
      <c r="K8" s="30"/>
      <c r="L8" s="30"/>
      <c r="N8" s="74"/>
      <c r="O8" s="87" t="s">
        <v>14</v>
      </c>
      <c r="P8" s="29" t="s">
        <v>53</v>
      </c>
      <c r="Q8" s="39">
        <v>1000</v>
      </c>
      <c r="R8" s="37" t="s">
        <v>59</v>
      </c>
      <c r="S8" s="37"/>
      <c r="T8" s="52"/>
      <c r="U8" s="56">
        <v>0.1</v>
      </c>
      <c r="V8" s="39">
        <v>1000</v>
      </c>
      <c r="W8" s="52"/>
      <c r="X8" s="39" t="s">
        <v>59</v>
      </c>
      <c r="Y8" s="39">
        <v>1000</v>
      </c>
      <c r="Z8" s="60">
        <v>0.1</v>
      </c>
      <c r="AA8" s="39">
        <v>1000</v>
      </c>
      <c r="AB8" s="60">
        <v>0.1</v>
      </c>
      <c r="AC8" s="75">
        <v>10</v>
      </c>
      <c r="AD8" s="75"/>
      <c r="AE8" s="39">
        <v>1000</v>
      </c>
      <c r="AF8" s="52"/>
      <c r="AG8" s="125"/>
      <c r="AH8" s="39"/>
      <c r="AI8" s="39"/>
      <c r="AJ8" s="39"/>
      <c r="AK8" s="39"/>
      <c r="AM8" s="99" t="s">
        <v>60</v>
      </c>
    </row>
    <row r="9" spans="2:39" s="3" customFormat="1" ht="12.75" hidden="1" x14ac:dyDescent="0.2">
      <c r="C9" s="32"/>
      <c r="D9" s="32"/>
      <c r="E9" s="32"/>
      <c r="F9" s="32"/>
      <c r="G9" s="32"/>
      <c r="H9" s="32"/>
      <c r="I9" s="32"/>
      <c r="J9" s="32"/>
      <c r="K9" s="32"/>
      <c r="L9" s="32"/>
      <c r="M9" s="32"/>
      <c r="N9" s="13"/>
      <c r="O9" s="33"/>
      <c r="P9" s="32"/>
      <c r="Q9" s="34"/>
      <c r="R9" s="32"/>
      <c r="S9" s="43"/>
      <c r="T9" s="52"/>
      <c r="U9" s="89"/>
      <c r="V9" s="46"/>
      <c r="W9" s="52"/>
      <c r="X9" s="44"/>
      <c r="Y9" s="44"/>
      <c r="Z9" s="45"/>
      <c r="AA9" s="44"/>
      <c r="AB9" s="46"/>
      <c r="AC9" s="62"/>
      <c r="AD9" s="62"/>
      <c r="AE9" s="44"/>
      <c r="AF9" s="52"/>
      <c r="AG9" s="126"/>
      <c r="AH9" s="44"/>
      <c r="AI9" s="44"/>
      <c r="AJ9" s="44"/>
      <c r="AK9" s="44"/>
      <c r="AL9" s="32"/>
      <c r="AM9" s="99" t="s">
        <v>60</v>
      </c>
    </row>
    <row r="10" spans="2:39" s="3" customFormat="1" ht="9.9499999999999993" hidden="1" customHeight="1" x14ac:dyDescent="0.2">
      <c r="I10" s="6"/>
      <c r="J10" s="6"/>
      <c r="K10" s="6"/>
      <c r="L10" s="6"/>
      <c r="M10" s="219" t="s">
        <v>23</v>
      </c>
      <c r="N10" s="220"/>
      <c r="O10" s="220"/>
      <c r="P10" s="220"/>
      <c r="Q10" s="220"/>
      <c r="R10" s="221"/>
      <c r="S10" s="19"/>
      <c r="T10" s="52"/>
      <c r="U10" s="215" t="s">
        <v>44</v>
      </c>
      <c r="V10" s="215"/>
      <c r="W10" s="52"/>
      <c r="X10" s="213" t="s">
        <v>45</v>
      </c>
      <c r="Y10" s="213"/>
      <c r="Z10" s="213"/>
      <c r="AA10" s="213"/>
      <c r="AB10" s="213"/>
      <c r="AC10" s="213"/>
      <c r="AD10" s="213"/>
      <c r="AE10" s="213"/>
      <c r="AF10" s="52"/>
      <c r="AG10" s="91"/>
      <c r="AM10" s="99" t="s">
        <v>60</v>
      </c>
    </row>
    <row r="11" spans="2:39" s="30" customFormat="1" ht="9.9499999999999993" hidden="1" customHeight="1" x14ac:dyDescent="0.2">
      <c r="D11" s="23" t="s">
        <v>11</v>
      </c>
      <c r="E11" s="24"/>
      <c r="F11" s="24"/>
      <c r="G11" s="24"/>
      <c r="H11" s="24"/>
      <c r="I11" s="25"/>
      <c r="J11" s="25"/>
      <c r="K11" s="25"/>
      <c r="L11" s="25"/>
      <c r="M11" s="223" t="s">
        <v>52</v>
      </c>
      <c r="N11" s="224"/>
      <c r="O11" s="26" t="s">
        <v>14</v>
      </c>
      <c r="P11" s="26" t="s">
        <v>18</v>
      </c>
      <c r="Q11" s="27" t="str">
        <f>IF(Suggested="Yes",Y11,AE11)</f>
        <v>List Price</v>
      </c>
      <c r="R11" s="26" t="s">
        <v>17</v>
      </c>
      <c r="S11" s="28" t="s">
        <v>16</v>
      </c>
      <c r="T11" s="52"/>
      <c r="U11" s="54" t="s">
        <v>19</v>
      </c>
      <c r="V11" s="14" t="s">
        <v>15</v>
      </c>
      <c r="W11" s="52"/>
      <c r="X11" s="68" t="s">
        <v>61</v>
      </c>
      <c r="Y11" s="68" t="s">
        <v>13</v>
      </c>
      <c r="Z11" s="41" t="s">
        <v>20</v>
      </c>
      <c r="AA11" s="28" t="s">
        <v>21</v>
      </c>
      <c r="AB11" s="28" t="s">
        <v>30</v>
      </c>
      <c r="AC11" s="64" t="s">
        <v>62</v>
      </c>
      <c r="AD11" s="92" t="s">
        <v>54</v>
      </c>
      <c r="AE11" s="64" t="s">
        <v>4</v>
      </c>
      <c r="AF11" s="52"/>
      <c r="AH11" s="28" t="s">
        <v>74</v>
      </c>
      <c r="AI11" s="135" t="s">
        <v>75</v>
      </c>
      <c r="AJ11" s="28" t="s">
        <v>76</v>
      </c>
      <c r="AK11" s="28" t="s">
        <v>77</v>
      </c>
      <c r="AL11" s="3"/>
      <c r="AM11" s="99" t="s">
        <v>60</v>
      </c>
    </row>
    <row r="12" spans="2:39" s="3" customFormat="1" ht="9.9499999999999993" hidden="1" customHeight="1" x14ac:dyDescent="0.2">
      <c r="C12" s="32"/>
      <c r="D12" s="32"/>
      <c r="E12" s="32"/>
      <c r="F12" s="32"/>
      <c r="G12" s="32"/>
      <c r="H12" s="32"/>
      <c r="I12" s="32"/>
      <c r="J12" s="32"/>
      <c r="K12" s="32"/>
      <c r="L12" s="32"/>
      <c r="M12" s="32"/>
      <c r="N12" s="13"/>
      <c r="O12" s="33"/>
      <c r="P12" s="32"/>
      <c r="Q12" s="34"/>
      <c r="R12" s="32"/>
      <c r="S12" s="43"/>
      <c r="T12" s="52"/>
      <c r="U12" s="89"/>
      <c r="V12" s="46"/>
      <c r="W12" s="52"/>
      <c r="X12" s="44"/>
      <c r="Y12" s="44"/>
      <c r="Z12" s="45"/>
      <c r="AA12" s="44"/>
      <c r="AB12" s="46"/>
      <c r="AC12" s="62"/>
      <c r="AD12" s="62"/>
      <c r="AE12" s="44"/>
      <c r="AF12" s="52"/>
      <c r="AG12" s="126"/>
      <c r="AH12" s="44"/>
      <c r="AI12" s="44"/>
      <c r="AJ12" s="44"/>
      <c r="AK12" s="44"/>
      <c r="AL12" s="32"/>
      <c r="AM12" s="99" t="s">
        <v>60</v>
      </c>
    </row>
    <row r="13" spans="2:39" s="11" customFormat="1" ht="15.95" customHeight="1" x14ac:dyDescent="0.2">
      <c r="M13" s="206" t="str">
        <f>"File '"&amp;Instructions!B2&amp;"' - "&amp;Instructions!B1</f>
        <v>File 'R' - Ribesalbes</v>
      </c>
      <c r="N13" s="206"/>
      <c r="O13" s="206"/>
      <c r="P13" s="206"/>
      <c r="Q13" s="206"/>
      <c r="R13" s="206"/>
      <c r="S13" s="71"/>
      <c r="T13" s="52"/>
      <c r="U13" s="214" t="s">
        <v>12</v>
      </c>
      <c r="V13" s="214"/>
      <c r="W13" s="52"/>
      <c r="X13" s="20"/>
      <c r="Y13" s="20"/>
      <c r="Z13" s="59"/>
      <c r="AB13" s="20"/>
      <c r="AC13" s="66"/>
      <c r="AD13" s="66"/>
      <c r="AE13" s="20" t="s">
        <v>22</v>
      </c>
      <c r="AF13" s="52"/>
      <c r="AG13" s="93"/>
      <c r="AL13" s="3"/>
      <c r="AM13" s="31" t="s">
        <v>60</v>
      </c>
    </row>
    <row r="14" spans="2:39" s="11" customFormat="1" ht="15.95" customHeight="1" x14ac:dyDescent="0.2">
      <c r="G14" s="35"/>
      <c r="J14" s="3"/>
      <c r="K14" s="3"/>
      <c r="L14" s="3"/>
      <c r="M14" s="72"/>
      <c r="N14" s="72"/>
      <c r="O14" s="72"/>
      <c r="P14" s="72"/>
      <c r="Q14" s="21"/>
      <c r="R14" s="157" t="str">
        <f>+Instructions!B4</f>
        <v>11/1/25</v>
      </c>
      <c r="S14" s="71"/>
      <c r="T14" s="52"/>
      <c r="U14" s="70"/>
      <c r="V14" s="70"/>
      <c r="W14" s="52"/>
      <c r="X14" s="58"/>
      <c r="Y14" s="58"/>
      <c r="Z14" s="59"/>
      <c r="AB14" s="20"/>
      <c r="AC14" s="216">
        <f ca="1">TODAY()</f>
        <v>45946</v>
      </c>
      <c r="AD14" s="216"/>
      <c r="AE14" s="216"/>
      <c r="AF14" s="52"/>
      <c r="AG14" s="93"/>
      <c r="AL14" s="3"/>
      <c r="AM14" s="31" t="s">
        <v>60</v>
      </c>
    </row>
    <row r="15" spans="2:39" s="11" customFormat="1" ht="9.9499999999999993" customHeight="1" x14ac:dyDescent="0.2">
      <c r="M15" s="217"/>
      <c r="N15" s="217"/>
      <c r="O15" s="217"/>
      <c r="P15" s="217"/>
      <c r="Q15" s="217"/>
      <c r="R15" s="217"/>
      <c r="S15" s="71"/>
      <c r="T15" s="52"/>
      <c r="U15" s="70"/>
      <c r="V15" s="70"/>
      <c r="W15" s="52"/>
      <c r="X15" s="58"/>
      <c r="Y15" s="58"/>
      <c r="Z15" s="59"/>
      <c r="AB15" s="20"/>
      <c r="AC15" s="66"/>
      <c r="AD15" s="66"/>
      <c r="AF15" s="52"/>
      <c r="AG15" s="93"/>
      <c r="AL15" s="3"/>
      <c r="AM15" s="31" t="s">
        <v>60</v>
      </c>
    </row>
    <row r="16" spans="2:39" s="3" customFormat="1" ht="12" customHeight="1" x14ac:dyDescent="0.2">
      <c r="C16" s="35" t="str">
        <f>"Product Code '"&amp;Instructions!B3&amp;"'"</f>
        <v>Product Code 'B'</v>
      </c>
      <c r="M16" s="217"/>
      <c r="N16" s="217"/>
      <c r="O16" s="217"/>
      <c r="P16" s="217"/>
      <c r="Q16" s="217"/>
      <c r="R16" s="217"/>
      <c r="S16" s="5"/>
      <c r="T16" s="52"/>
      <c r="U16" s="69"/>
      <c r="V16" s="69"/>
      <c r="W16" s="52"/>
      <c r="X16" s="39"/>
      <c r="Y16" s="39"/>
      <c r="Z16" s="55"/>
      <c r="AA16" s="17"/>
      <c r="AB16" s="15"/>
      <c r="AC16" s="65"/>
      <c r="AD16" s="65"/>
      <c r="AE16" s="85" t="str">
        <f>IF(Instructions!$C$8="","",Instructions!$C$8)</f>
        <v/>
      </c>
      <c r="AF16" s="52"/>
      <c r="AG16" s="124"/>
      <c r="AH16" s="17"/>
      <c r="AI16" s="17"/>
      <c r="AJ16" s="17"/>
      <c r="AK16" s="17"/>
      <c r="AM16" s="31" t="s">
        <v>60</v>
      </c>
    </row>
    <row r="17" spans="2:39" s="3" customFormat="1" ht="3.95" customHeight="1" x14ac:dyDescent="0.2">
      <c r="C17" s="195"/>
      <c r="D17" s="196"/>
      <c r="E17" s="196"/>
      <c r="F17" s="196"/>
      <c r="G17" s="196"/>
      <c r="H17" s="196"/>
      <c r="I17" s="196"/>
      <c r="J17" s="196"/>
      <c r="K17" s="196"/>
      <c r="L17" s="196"/>
      <c r="M17" s="196"/>
      <c r="N17" s="196"/>
      <c r="O17" s="196"/>
      <c r="P17" s="196"/>
      <c r="Q17" s="196"/>
      <c r="R17" s="196"/>
      <c r="S17" s="5"/>
      <c r="T17" s="52"/>
      <c r="U17" s="69"/>
      <c r="V17" s="69"/>
      <c r="W17" s="52"/>
      <c r="X17" s="39"/>
      <c r="Y17" s="39"/>
      <c r="Z17" s="55"/>
      <c r="AA17" s="17"/>
      <c r="AB17" s="15"/>
      <c r="AC17" s="65"/>
      <c r="AD17" s="65"/>
      <c r="AE17" s="17"/>
      <c r="AF17" s="52"/>
      <c r="AG17" s="124"/>
      <c r="AH17" s="17"/>
      <c r="AI17" s="17"/>
      <c r="AJ17" s="17"/>
      <c r="AK17" s="17"/>
      <c r="AM17" s="31" t="s">
        <v>60</v>
      </c>
    </row>
    <row r="18" spans="2:39" s="30" customFormat="1" ht="9.9499999999999993" customHeight="1" x14ac:dyDescent="0.2">
      <c r="C18" s="77" t="s">
        <v>11</v>
      </c>
      <c r="D18" s="78"/>
      <c r="E18" s="78"/>
      <c r="F18" s="78"/>
      <c r="G18" s="25"/>
      <c r="H18" s="25"/>
      <c r="I18" s="25"/>
      <c r="J18" s="25"/>
      <c r="K18" s="25"/>
      <c r="L18" s="25"/>
      <c r="M18" s="223" t="s">
        <v>52</v>
      </c>
      <c r="N18" s="224"/>
      <c r="O18" s="26" t="s">
        <v>14</v>
      </c>
      <c r="P18" s="26" t="s">
        <v>18</v>
      </c>
      <c r="Q18" s="27" t="str">
        <f>+Q$11</f>
        <v>List Price</v>
      </c>
      <c r="R18" s="26" t="s">
        <v>17</v>
      </c>
      <c r="S18" s="26" t="str">
        <f>+S$11</f>
        <v>Code</v>
      </c>
      <c r="T18" s="52"/>
      <c r="U18" s="76" t="s">
        <v>19</v>
      </c>
      <c r="V18" s="27" t="s">
        <v>15</v>
      </c>
      <c r="W18" s="52"/>
      <c r="X18" s="41" t="s">
        <v>61</v>
      </c>
      <c r="Y18" s="41" t="s">
        <v>13</v>
      </c>
      <c r="Z18" s="41" t="str">
        <f t="shared" ref="Z18:AK18" si="8">+Z$11</f>
        <v>Disc</v>
      </c>
      <c r="AA18" s="28" t="str">
        <f t="shared" si="8"/>
        <v>Act. Cost</v>
      </c>
      <c r="AB18" s="28" t="str">
        <f t="shared" si="8"/>
        <v>GP%</v>
      </c>
      <c r="AC18" s="64" t="str">
        <f t="shared" si="8"/>
        <v>Adj.</v>
      </c>
      <c r="AD18" s="92" t="str">
        <f>+AD$11</f>
        <v>Group</v>
      </c>
      <c r="AE18" s="28" t="str">
        <f t="shared" si="8"/>
        <v>Price</v>
      </c>
      <c r="AF18" s="52"/>
      <c r="AH18" s="28" t="str">
        <f t="shared" si="8"/>
        <v>Calc Price</v>
      </c>
      <c r="AI18" s="28" t="str">
        <f t="shared" si="8"/>
        <v>.05 Round</v>
      </c>
      <c r="AJ18" s="28" t="str">
        <f t="shared" si="8"/>
        <v>Cents</v>
      </c>
      <c r="AK18" s="28" t="str">
        <f t="shared" si="8"/>
        <v>Round to</v>
      </c>
      <c r="AL18" s="3"/>
      <c r="AM18" s="31" t="s">
        <v>60</v>
      </c>
    </row>
    <row r="19" spans="2:39" s="158" customFormat="1" ht="9.9499999999999993" customHeight="1" x14ac:dyDescent="0.2">
      <c r="C19" s="222" t="s">
        <v>63</v>
      </c>
      <c r="D19" s="222"/>
      <c r="E19" s="222"/>
      <c r="F19" s="222"/>
      <c r="G19" s="222"/>
      <c r="H19" s="222"/>
      <c r="I19" s="222"/>
      <c r="J19" s="222"/>
      <c r="K19" s="222"/>
      <c r="L19" s="222"/>
      <c r="M19" s="222"/>
      <c r="N19" s="222"/>
      <c r="O19" s="222"/>
      <c r="P19" s="222"/>
      <c r="Q19" s="222"/>
      <c r="R19" s="222"/>
      <c r="S19" s="159"/>
      <c r="T19" s="52"/>
      <c r="U19" s="162"/>
      <c r="V19" s="162"/>
      <c r="W19" s="52"/>
      <c r="X19" s="163"/>
      <c r="Y19" s="163"/>
      <c r="Z19" s="164"/>
      <c r="AA19" s="160"/>
      <c r="AB19" s="161"/>
      <c r="AC19" s="165"/>
      <c r="AD19" s="166"/>
      <c r="AE19" s="160"/>
      <c r="AF19" s="52"/>
      <c r="AH19" s="160"/>
      <c r="AI19" s="160"/>
      <c r="AJ19" s="160"/>
      <c r="AK19" s="160"/>
      <c r="AL19" s="3"/>
      <c r="AM19" s="31" t="s">
        <v>60</v>
      </c>
    </row>
    <row r="20" spans="2:39" s="158" customFormat="1" ht="9.9499999999999993" customHeight="1" x14ac:dyDescent="0.2">
      <c r="C20" s="222" t="s">
        <v>92</v>
      </c>
      <c r="D20" s="222"/>
      <c r="E20" s="222"/>
      <c r="F20" s="222"/>
      <c r="G20" s="222"/>
      <c r="H20" s="222"/>
      <c r="I20" s="222"/>
      <c r="J20" s="222"/>
      <c r="K20" s="222"/>
      <c r="L20" s="222"/>
      <c r="M20" s="222"/>
      <c r="N20" s="222"/>
      <c r="O20" s="222"/>
      <c r="P20" s="222"/>
      <c r="Q20" s="222"/>
      <c r="R20" s="222"/>
      <c r="S20" s="159"/>
      <c r="T20" s="52"/>
      <c r="U20" s="162"/>
      <c r="V20" s="162"/>
      <c r="W20" s="52"/>
      <c r="X20" s="163"/>
      <c r="Y20" s="163"/>
      <c r="Z20" s="164"/>
      <c r="AA20" s="160"/>
      <c r="AB20" s="161"/>
      <c r="AC20" s="165"/>
      <c r="AD20" s="166"/>
      <c r="AE20" s="160"/>
      <c r="AF20" s="52"/>
      <c r="AH20" s="160"/>
      <c r="AI20" s="160"/>
      <c r="AJ20" s="160"/>
      <c r="AK20" s="160"/>
      <c r="AL20" s="3"/>
      <c r="AM20" s="31"/>
    </row>
    <row r="21" spans="2:39" s="3" customFormat="1" ht="3.95" customHeight="1" x14ac:dyDescent="0.2">
      <c r="M21" s="3" t="s">
        <v>88</v>
      </c>
      <c r="N21" s="74"/>
      <c r="O21" s="87"/>
      <c r="P21" s="6"/>
      <c r="Q21" s="39"/>
      <c r="R21" s="6"/>
      <c r="S21" s="5"/>
      <c r="T21" s="52"/>
      <c r="U21" s="56"/>
      <c r="V21" s="15"/>
      <c r="W21" s="52"/>
      <c r="X21" s="39"/>
      <c r="Y21" s="39"/>
      <c r="Z21" s="55"/>
      <c r="AA21" s="17"/>
      <c r="AB21" s="15"/>
      <c r="AC21" s="65"/>
      <c r="AD21" s="124"/>
      <c r="AE21" s="39"/>
      <c r="AF21" s="52"/>
      <c r="AH21" s="17"/>
      <c r="AI21" s="17"/>
      <c r="AJ21" s="17"/>
      <c r="AK21" s="17"/>
      <c r="AM21" s="31" t="s">
        <v>60</v>
      </c>
    </row>
    <row r="22" spans="2:39" s="3" customFormat="1" ht="9.9499999999999993" customHeight="1" x14ac:dyDescent="0.2">
      <c r="C22" s="73" t="s">
        <v>120</v>
      </c>
      <c r="N22" s="74"/>
      <c r="O22" s="87"/>
      <c r="P22" s="175" t="s">
        <v>93</v>
      </c>
      <c r="Q22" s="176" t="s">
        <v>140</v>
      </c>
      <c r="R22" s="177"/>
      <c r="S22" s="5"/>
      <c r="T22" s="52"/>
      <c r="U22" s="56"/>
      <c r="V22" s="15"/>
      <c r="W22" s="52"/>
      <c r="X22" s="39"/>
      <c r="Y22" s="39"/>
      <c r="Z22" s="55"/>
      <c r="AA22" s="17"/>
      <c r="AB22" s="15"/>
      <c r="AC22" s="65"/>
      <c r="AD22" s="65"/>
      <c r="AE22" s="39"/>
      <c r="AF22" s="52"/>
      <c r="AM22" s="148"/>
    </row>
    <row r="23" spans="2:39" s="3" customFormat="1" ht="3.95" customHeight="1" x14ac:dyDescent="0.2">
      <c r="C23" s="3" t="s">
        <v>94</v>
      </c>
      <c r="N23" s="74"/>
      <c r="O23" s="87"/>
      <c r="P23" s="6"/>
      <c r="Q23" s="39"/>
      <c r="R23" s="6"/>
      <c r="S23" s="5"/>
      <c r="T23" s="52"/>
      <c r="U23" s="56"/>
      <c r="V23" s="15"/>
      <c r="W23" s="52"/>
      <c r="X23" s="39"/>
      <c r="Y23" s="39"/>
      <c r="Z23" s="55"/>
      <c r="AA23" s="17"/>
      <c r="AB23" s="15"/>
      <c r="AC23" s="65"/>
      <c r="AD23" s="124"/>
      <c r="AE23" s="39"/>
      <c r="AF23" s="52"/>
      <c r="AH23" s="17"/>
      <c r="AI23" s="17"/>
      <c r="AJ23" s="17"/>
      <c r="AK23" s="17"/>
      <c r="AM23" s="31" t="s">
        <v>60</v>
      </c>
    </row>
    <row r="24" spans="2:39" s="3" customFormat="1" ht="9.9499999999999993" customHeight="1" x14ac:dyDescent="0.2">
      <c r="C24" s="35"/>
      <c r="D24" s="40" t="s">
        <v>10</v>
      </c>
      <c r="E24" s="156" t="s">
        <v>128</v>
      </c>
      <c r="F24" s="156"/>
      <c r="G24" s="156"/>
      <c r="H24" s="156"/>
      <c r="I24" s="156"/>
      <c r="J24" s="156"/>
      <c r="K24" s="156"/>
      <c r="M24" s="30"/>
      <c r="N24" s="30"/>
      <c r="O24" s="30"/>
      <c r="P24" s="30"/>
      <c r="Q24" s="39"/>
      <c r="R24" s="30"/>
      <c r="S24" s="5"/>
      <c r="T24" s="52"/>
      <c r="U24" s="69"/>
      <c r="V24" s="69"/>
      <c r="W24" s="52"/>
      <c r="X24" s="39"/>
      <c r="Y24" s="39"/>
      <c r="Z24" s="55"/>
      <c r="AA24" s="17"/>
      <c r="AB24" s="15"/>
      <c r="AC24" s="65"/>
      <c r="AD24" s="124"/>
      <c r="AE24" s="17"/>
      <c r="AF24" s="52"/>
      <c r="AH24" s="17"/>
      <c r="AI24" s="17"/>
      <c r="AJ24" s="17"/>
      <c r="AK24" s="17"/>
      <c r="AM24" s="31"/>
    </row>
    <row r="25" spans="2:39" s="3" customFormat="1" ht="3.95" customHeight="1" x14ac:dyDescent="0.2">
      <c r="B25" s="119"/>
      <c r="D25" s="40"/>
      <c r="E25" s="74"/>
      <c r="F25" s="74"/>
      <c r="G25" s="30"/>
      <c r="H25" s="30"/>
      <c r="I25" s="30"/>
      <c r="J25" s="30"/>
      <c r="K25" s="30"/>
      <c r="L25" s="30"/>
      <c r="N25" s="74"/>
      <c r="O25" s="87"/>
      <c r="P25" s="29"/>
      <c r="Q25" s="39"/>
      <c r="R25" s="37"/>
      <c r="S25" s="5"/>
      <c r="T25" s="52"/>
      <c r="U25" s="56"/>
      <c r="V25" s="39"/>
      <c r="W25" s="52"/>
      <c r="X25" s="6"/>
      <c r="Y25" s="39"/>
      <c r="Z25" s="60"/>
      <c r="AA25" s="39"/>
      <c r="AB25" s="60"/>
      <c r="AC25" s="75"/>
      <c r="AD25" s="179"/>
      <c r="AE25" s="39"/>
      <c r="AF25" s="52"/>
      <c r="AH25" s="17"/>
      <c r="AI25" s="17"/>
      <c r="AJ25" s="17"/>
      <c r="AK25" s="17"/>
      <c r="AM25" s="31"/>
    </row>
    <row r="26" spans="2:39" s="3" customFormat="1" ht="9.9499999999999993" customHeight="1" x14ac:dyDescent="0.2">
      <c r="B26" s="113" t="s">
        <v>56</v>
      </c>
      <c r="D26" s="40"/>
      <c r="E26" s="74" t="s">
        <v>137</v>
      </c>
      <c r="F26" s="74"/>
      <c r="G26" s="30" t="s">
        <v>49</v>
      </c>
      <c r="H26" s="30"/>
      <c r="I26" s="30"/>
      <c r="J26" s="30"/>
      <c r="K26" s="30"/>
      <c r="L26" s="30"/>
      <c r="N26" s="74" t="s">
        <v>133</v>
      </c>
      <c r="O26" s="87" t="s">
        <v>14</v>
      </c>
      <c r="P26" s="29"/>
      <c r="Q26" s="39">
        <f>IF(Suggested="Yes",Y26,AE26)</f>
        <v>6.75</v>
      </c>
      <c r="R26" s="37" t="s">
        <v>48</v>
      </c>
      <c r="S26" s="5" t="str">
        <f>+Instructions!$B$3</f>
        <v>B</v>
      </c>
      <c r="T26" s="52"/>
      <c r="U26" s="56">
        <f>+Instructions!$C$22</f>
        <v>0</v>
      </c>
      <c r="V26" s="17">
        <f>ROUND($Y26*(1-U26)+0.004999,2)</f>
        <v>6.75</v>
      </c>
      <c r="W26" s="52"/>
      <c r="X26" s="6" t="s">
        <v>150</v>
      </c>
      <c r="Y26" s="39">
        <v>6.75</v>
      </c>
      <c r="Z26" s="60">
        <f>+U26</f>
        <v>0</v>
      </c>
      <c r="AA26" s="17">
        <f>+V26</f>
        <v>6.75</v>
      </c>
      <c r="AB26" s="12">
        <f>(AE26-AA26)/AE26</f>
        <v>0</v>
      </c>
      <c r="AC26" s="121"/>
      <c r="AD26" s="128">
        <v>1</v>
      </c>
      <c r="AE26" s="38">
        <f>SUM(AH26:AJ26)+AC26</f>
        <v>6.75</v>
      </c>
      <c r="AF26" s="52"/>
      <c r="AH26" s="17">
        <f>ROUND(AA26/(1-VLOOKUP(AD26,Group,2,FALSE)),2)</f>
        <v>6.75</v>
      </c>
      <c r="AI26" s="17">
        <f>IF(VLOOKUP(AD26,Group,5,FALSE)="YES",VLOOKUP(ROUND(ROUND(AH26,1)-AH26,2),Round,2,FALSE)+VLOOKUP(AD26,Group,6,FALSE),0)</f>
        <v>0</v>
      </c>
      <c r="AJ26" s="17">
        <f>IF(VLOOKUP(AD26,Group,7,FALSE)="",0,ROUND(AH26-0.04999,1)-AH26+AK26)</f>
        <v>0</v>
      </c>
      <c r="AK26" s="17" t="str">
        <f>IF(VLOOKUP(AD26,Group,7,FALSE)="","",VLOOKUP(AD26,Group,7,FALSE))</f>
        <v/>
      </c>
      <c r="AM26" s="99" t="s">
        <v>60</v>
      </c>
    </row>
    <row r="27" spans="2:39" s="3" customFormat="1" ht="9.9499999999999993" customHeight="1" x14ac:dyDescent="0.2">
      <c r="B27" s="113" t="s">
        <v>56</v>
      </c>
      <c r="D27" s="40"/>
      <c r="E27" s="74" t="s">
        <v>96</v>
      </c>
      <c r="F27" s="74"/>
      <c r="G27" s="30" t="s">
        <v>49</v>
      </c>
      <c r="H27" s="30"/>
      <c r="I27" s="30"/>
      <c r="J27" s="30"/>
      <c r="K27" s="30"/>
      <c r="L27" s="30"/>
      <c r="N27" s="74" t="s">
        <v>101</v>
      </c>
      <c r="O27" s="87" t="s">
        <v>14</v>
      </c>
      <c r="P27" s="29"/>
      <c r="Q27" s="39">
        <f>IF(Suggested="Yes",Y27,AE27)</f>
        <v>6.05</v>
      </c>
      <c r="R27" s="37" t="s">
        <v>48</v>
      </c>
      <c r="S27" s="5" t="str">
        <f>+Instructions!$B$3</f>
        <v>B</v>
      </c>
      <c r="T27" s="52"/>
      <c r="U27" s="56">
        <f>+Instructions!$C$22</f>
        <v>0</v>
      </c>
      <c r="V27" s="17">
        <f t="shared" ref="V27:V29" si="9">ROUND($Y27*(1-U27)+0.004999,2)</f>
        <v>6.05</v>
      </c>
      <c r="W27" s="52"/>
      <c r="X27" s="6" t="s">
        <v>150</v>
      </c>
      <c r="Y27" s="39">
        <v>6.05</v>
      </c>
      <c r="Z27" s="60">
        <f t="shared" ref="Z27:Z29" si="10">+U27</f>
        <v>0</v>
      </c>
      <c r="AA27" s="17">
        <f t="shared" ref="AA27:AA29" si="11">+V27</f>
        <v>6.05</v>
      </c>
      <c r="AB27" s="12">
        <f t="shared" ref="AB27:AB29" si="12">(AE27-AA27)/AE27</f>
        <v>0</v>
      </c>
      <c r="AC27" s="121"/>
      <c r="AD27" s="128">
        <v>1</v>
      </c>
      <c r="AE27" s="38">
        <f t="shared" ref="AE27:AE29" si="13">SUM(AH27:AJ27)+AC27</f>
        <v>6.05</v>
      </c>
      <c r="AF27" s="52"/>
      <c r="AH27" s="17">
        <f t="shared" ref="AH27:AH29" si="14">ROUND(AA27/(1-VLOOKUP(AD27,Group,2,FALSE)),2)</f>
        <v>6.05</v>
      </c>
      <c r="AI27" s="17">
        <f t="shared" ref="AI27:AI29" si="15">IF(VLOOKUP(AD27,Group,5,FALSE)="YES",VLOOKUP(ROUND(ROUND(AH27,1)-AH27,2),Round,2,FALSE)+VLOOKUP(AD27,Group,6,FALSE),0)</f>
        <v>0</v>
      </c>
      <c r="AJ27" s="17">
        <f t="shared" ref="AJ27:AJ29" si="16">IF(VLOOKUP(AD27,Group,7,FALSE)="",0,ROUND(AH27-0.04999,1)-AH27+AK27)</f>
        <v>0</v>
      </c>
      <c r="AK27" s="17" t="str">
        <f t="shared" ref="AK27:AK29" si="17">IF(VLOOKUP(AD27,Group,7,FALSE)="","",VLOOKUP(AD27,Group,7,FALSE))</f>
        <v/>
      </c>
      <c r="AM27" s="99" t="s">
        <v>60</v>
      </c>
    </row>
    <row r="28" spans="2:39" s="3" customFormat="1" ht="9.9499999999999993" customHeight="1" x14ac:dyDescent="0.2">
      <c r="B28" s="113" t="s">
        <v>56</v>
      </c>
      <c r="D28" s="40"/>
      <c r="E28" s="74" t="s">
        <v>95</v>
      </c>
      <c r="F28" s="74"/>
      <c r="G28" s="30" t="s">
        <v>49</v>
      </c>
      <c r="H28" s="30"/>
      <c r="I28" s="30"/>
      <c r="J28" s="30"/>
      <c r="K28" s="30"/>
      <c r="L28" s="30"/>
      <c r="N28" s="74" t="s">
        <v>101</v>
      </c>
      <c r="O28" s="87" t="s">
        <v>14</v>
      </c>
      <c r="P28" s="29"/>
      <c r="Q28" s="39">
        <f>IF(Suggested="Yes",Y28,AE28)</f>
        <v>6.1</v>
      </c>
      <c r="R28" s="37" t="s">
        <v>48</v>
      </c>
      <c r="S28" s="5" t="str">
        <f>+Instructions!$B$3</f>
        <v>B</v>
      </c>
      <c r="T28" s="52"/>
      <c r="U28" s="56">
        <f>+Instructions!$C$22</f>
        <v>0</v>
      </c>
      <c r="V28" s="17">
        <f t="shared" si="9"/>
        <v>6.1</v>
      </c>
      <c r="W28" s="52"/>
      <c r="X28" s="6" t="s">
        <v>150</v>
      </c>
      <c r="Y28" s="39">
        <v>6.1</v>
      </c>
      <c r="Z28" s="60">
        <f t="shared" si="10"/>
        <v>0</v>
      </c>
      <c r="AA28" s="17">
        <f t="shared" si="11"/>
        <v>6.1</v>
      </c>
      <c r="AB28" s="12">
        <f t="shared" si="12"/>
        <v>0</v>
      </c>
      <c r="AC28" s="121"/>
      <c r="AD28" s="128">
        <v>1</v>
      </c>
      <c r="AE28" s="38">
        <f t="shared" si="13"/>
        <v>6.1</v>
      </c>
      <c r="AF28" s="52"/>
      <c r="AH28" s="17">
        <f t="shared" si="14"/>
        <v>6.1</v>
      </c>
      <c r="AI28" s="17">
        <f t="shared" si="15"/>
        <v>0</v>
      </c>
      <c r="AJ28" s="17">
        <f t="shared" si="16"/>
        <v>0</v>
      </c>
      <c r="AK28" s="17" t="str">
        <f t="shared" si="17"/>
        <v/>
      </c>
      <c r="AM28" s="99" t="s">
        <v>60</v>
      </c>
    </row>
    <row r="29" spans="2:39" s="3" customFormat="1" ht="9.9499999999999993" customHeight="1" x14ac:dyDescent="0.2">
      <c r="B29" s="113" t="s">
        <v>56</v>
      </c>
      <c r="D29" s="40"/>
      <c r="E29" s="74" t="s">
        <v>122</v>
      </c>
      <c r="F29" s="74"/>
      <c r="G29" s="30" t="s">
        <v>49</v>
      </c>
      <c r="H29" s="30"/>
      <c r="I29" s="30"/>
      <c r="J29" s="30"/>
      <c r="K29" s="30"/>
      <c r="L29" s="30"/>
      <c r="N29" s="74" t="s">
        <v>133</v>
      </c>
      <c r="O29" s="87" t="s">
        <v>14</v>
      </c>
      <c r="P29" s="29"/>
      <c r="Q29" s="39">
        <f>IF(Suggested="Yes",Y29,AE29)</f>
        <v>6.3</v>
      </c>
      <c r="R29" s="37" t="s">
        <v>48</v>
      </c>
      <c r="S29" s="5" t="str">
        <f>+Instructions!$B$3</f>
        <v>B</v>
      </c>
      <c r="T29" s="52"/>
      <c r="U29" s="56">
        <f>+Instructions!$C$22</f>
        <v>0</v>
      </c>
      <c r="V29" s="17">
        <f t="shared" si="9"/>
        <v>6.3</v>
      </c>
      <c r="W29" s="52"/>
      <c r="X29" s="6" t="s">
        <v>150</v>
      </c>
      <c r="Y29" s="39">
        <v>6.3</v>
      </c>
      <c r="Z29" s="60">
        <f t="shared" si="10"/>
        <v>0</v>
      </c>
      <c r="AA29" s="17">
        <f t="shared" si="11"/>
        <v>6.3</v>
      </c>
      <c r="AB29" s="12">
        <f t="shared" si="12"/>
        <v>0</v>
      </c>
      <c r="AC29" s="121"/>
      <c r="AD29" s="128">
        <v>1</v>
      </c>
      <c r="AE29" s="38">
        <f t="shared" si="13"/>
        <v>6.3</v>
      </c>
      <c r="AF29" s="52"/>
      <c r="AH29" s="17">
        <f t="shared" si="14"/>
        <v>6.3</v>
      </c>
      <c r="AI29" s="17">
        <f t="shared" si="15"/>
        <v>0</v>
      </c>
      <c r="AJ29" s="17">
        <f t="shared" si="16"/>
        <v>0</v>
      </c>
      <c r="AK29" s="17" t="str">
        <f t="shared" si="17"/>
        <v/>
      </c>
      <c r="AM29" s="99" t="s">
        <v>60</v>
      </c>
    </row>
    <row r="30" spans="2:39" s="3" customFormat="1" ht="3.95" customHeight="1" x14ac:dyDescent="0.2">
      <c r="N30" s="74"/>
      <c r="O30" s="87"/>
      <c r="P30" s="6"/>
      <c r="Q30" s="39"/>
      <c r="R30" s="6"/>
      <c r="S30" s="5"/>
      <c r="T30" s="52"/>
      <c r="U30" s="56"/>
      <c r="V30" s="15"/>
      <c r="W30" s="52"/>
      <c r="X30" s="39"/>
      <c r="Y30" s="39"/>
      <c r="Z30" s="55"/>
      <c r="AA30" s="17"/>
      <c r="AB30" s="15"/>
      <c r="AC30" s="65"/>
      <c r="AD30" s="124"/>
      <c r="AE30" s="39"/>
      <c r="AF30" s="52"/>
      <c r="AH30" s="17"/>
      <c r="AI30" s="17"/>
      <c r="AJ30" s="17"/>
      <c r="AK30" s="17"/>
      <c r="AM30" s="31"/>
    </row>
    <row r="31" spans="2:39" s="3" customFormat="1" ht="9.9499999999999993" customHeight="1" x14ac:dyDescent="0.2">
      <c r="B31" s="113" t="s">
        <v>56</v>
      </c>
      <c r="D31" s="40"/>
      <c r="E31" s="74" t="s">
        <v>95</v>
      </c>
      <c r="F31" s="74"/>
      <c r="G31" s="30" t="s">
        <v>132</v>
      </c>
      <c r="H31" s="30"/>
      <c r="I31" s="30"/>
      <c r="J31" s="30"/>
      <c r="K31" s="30"/>
      <c r="L31" s="30"/>
      <c r="N31" s="74" t="s">
        <v>134</v>
      </c>
      <c r="O31" s="87" t="s">
        <v>14</v>
      </c>
      <c r="P31" s="29"/>
      <c r="Q31" s="39">
        <f>IF(Suggested="Yes",Y31,AE31)</f>
        <v>7.45</v>
      </c>
      <c r="R31" s="37" t="s">
        <v>48</v>
      </c>
      <c r="S31" s="5" t="str">
        <f>+Instructions!$B$3</f>
        <v>B</v>
      </c>
      <c r="T31" s="52"/>
      <c r="U31" s="56">
        <f>+Instructions!$C$22</f>
        <v>0</v>
      </c>
      <c r="V31" s="17">
        <f>ROUND($Y31*(1-U31)+0.004999,2)</f>
        <v>7.45</v>
      </c>
      <c r="W31" s="52"/>
      <c r="X31" s="6" t="s">
        <v>150</v>
      </c>
      <c r="Y31" s="39">
        <v>7.45</v>
      </c>
      <c r="Z31" s="60">
        <f>+U31</f>
        <v>0</v>
      </c>
      <c r="AA31" s="17">
        <f>+V31</f>
        <v>7.45</v>
      </c>
      <c r="AB31" s="12">
        <f>(AE31-AA31)/AE31</f>
        <v>0</v>
      </c>
      <c r="AC31" s="121"/>
      <c r="AD31" s="128">
        <v>1</v>
      </c>
      <c r="AE31" s="38">
        <f>SUM(AH31:AJ31)+AC31</f>
        <v>7.45</v>
      </c>
      <c r="AF31" s="52"/>
      <c r="AH31" s="17">
        <f>ROUND(AA31/(1-VLOOKUP(AD31,Group,2,FALSE)),2)</f>
        <v>7.45</v>
      </c>
      <c r="AI31" s="17">
        <f>IF(VLOOKUP(AD31,Group,5,FALSE)="YES",VLOOKUP(ROUND(ROUND(AH31,1)-AH31,2),Round,2,FALSE)+VLOOKUP(AD31,Group,6,FALSE),0)</f>
        <v>0</v>
      </c>
      <c r="AJ31" s="17">
        <f>IF(VLOOKUP(AD31,Group,7,FALSE)="",0,ROUND(AH31-0.04999,1)-AH31+AK31)</f>
        <v>0</v>
      </c>
      <c r="AK31" s="17" t="str">
        <f>IF(VLOOKUP(AD31,Group,7,FALSE)="","",VLOOKUP(AD31,Group,7,FALSE))</f>
        <v/>
      </c>
      <c r="AM31" s="99" t="s">
        <v>60</v>
      </c>
    </row>
    <row r="32" spans="2:39" s="3" customFormat="1" ht="9.9499999999999993" customHeight="1" x14ac:dyDescent="0.2">
      <c r="B32" s="113" t="s">
        <v>56</v>
      </c>
      <c r="D32" s="40"/>
      <c r="E32" s="74" t="s">
        <v>97</v>
      </c>
      <c r="F32" s="74"/>
      <c r="G32" s="30" t="s">
        <v>130</v>
      </c>
      <c r="H32" s="30"/>
      <c r="I32" s="30"/>
      <c r="J32" s="30"/>
      <c r="K32" s="30"/>
      <c r="L32" s="30"/>
      <c r="N32" s="74" t="s">
        <v>135</v>
      </c>
      <c r="O32" s="87" t="s">
        <v>14</v>
      </c>
      <c r="P32" s="29"/>
      <c r="Q32" s="39">
        <f>IF(Suggested="Yes",Y32,AE32)</f>
        <v>7.45</v>
      </c>
      <c r="R32" s="37" t="s">
        <v>48</v>
      </c>
      <c r="S32" s="5" t="str">
        <f>+Instructions!$B$3</f>
        <v>B</v>
      </c>
      <c r="T32" s="52"/>
      <c r="U32" s="56">
        <f>+Instructions!$C$22</f>
        <v>0</v>
      </c>
      <c r="V32" s="17">
        <f>ROUND($Y32*(1-U32)+0.004999,2)</f>
        <v>7.45</v>
      </c>
      <c r="W32" s="52"/>
      <c r="X32" s="6" t="s">
        <v>150</v>
      </c>
      <c r="Y32" s="39">
        <v>7.45</v>
      </c>
      <c r="Z32" s="60">
        <f>+U32</f>
        <v>0</v>
      </c>
      <c r="AA32" s="17">
        <f>+V32</f>
        <v>7.45</v>
      </c>
      <c r="AB32" s="12">
        <f>(AE32-AA32)/AE32</f>
        <v>0</v>
      </c>
      <c r="AC32" s="121"/>
      <c r="AD32" s="128">
        <v>1</v>
      </c>
      <c r="AE32" s="38">
        <f>SUM(AH32:AJ32)+AC32</f>
        <v>7.45</v>
      </c>
      <c r="AF32" s="52"/>
      <c r="AH32" s="17">
        <f>ROUND(AA32/(1-VLOOKUP(AD32,Group,2,FALSE)),2)</f>
        <v>7.45</v>
      </c>
      <c r="AI32" s="17">
        <f>IF(VLOOKUP(AD32,Group,5,FALSE)="YES",VLOOKUP(ROUND(ROUND(AH32,1)-AH32,2),Round,2,FALSE)+VLOOKUP(AD32,Group,6,FALSE),0)</f>
        <v>0</v>
      </c>
      <c r="AJ32" s="17">
        <f>IF(VLOOKUP(AD32,Group,7,FALSE)="",0,ROUND(AH32-0.04999,1)-AH32+AK32)</f>
        <v>0</v>
      </c>
      <c r="AK32" s="17" t="str">
        <f>IF(VLOOKUP(AD32,Group,7,FALSE)="","",VLOOKUP(AD32,Group,7,FALSE))</f>
        <v/>
      </c>
      <c r="AM32" s="99" t="s">
        <v>60</v>
      </c>
    </row>
    <row r="33" spans="2:39" s="3" customFormat="1" ht="9.9499999999999993" customHeight="1" x14ac:dyDescent="0.2">
      <c r="B33" s="113" t="s">
        <v>56</v>
      </c>
      <c r="D33" s="40"/>
      <c r="E33" s="74" t="s">
        <v>124</v>
      </c>
      <c r="F33" s="74"/>
      <c r="G33" s="30" t="s">
        <v>102</v>
      </c>
      <c r="H33" s="30"/>
      <c r="I33" s="30"/>
      <c r="J33" s="30"/>
      <c r="K33" s="30"/>
      <c r="L33" s="30"/>
      <c r="N33" s="74" t="s">
        <v>136</v>
      </c>
      <c r="O33" s="87" t="s">
        <v>14</v>
      </c>
      <c r="P33" s="29"/>
      <c r="Q33" s="39">
        <f>IF(Suggested="Yes",Y33,AE33)</f>
        <v>7.45</v>
      </c>
      <c r="R33" s="37" t="s">
        <v>48</v>
      </c>
      <c r="S33" s="5" t="str">
        <f>+Instructions!$B$3</f>
        <v>B</v>
      </c>
      <c r="T33" s="52"/>
      <c r="U33" s="56">
        <f>+Instructions!$C$22</f>
        <v>0</v>
      </c>
      <c r="V33" s="17">
        <f t="shared" ref="V33:V37" si="18">ROUND($Y33*(1-U33)+0.004999,2)</f>
        <v>7.45</v>
      </c>
      <c r="W33" s="52"/>
      <c r="X33" s="6" t="s">
        <v>150</v>
      </c>
      <c r="Y33" s="39">
        <v>7.45</v>
      </c>
      <c r="Z33" s="60">
        <f t="shared" ref="Z33:Z37" si="19">+U33</f>
        <v>0</v>
      </c>
      <c r="AA33" s="17">
        <f t="shared" ref="AA33:AA37" si="20">+V33</f>
        <v>7.45</v>
      </c>
      <c r="AB33" s="12">
        <f t="shared" ref="AB33:AB37" si="21">(AE33-AA33)/AE33</f>
        <v>0</v>
      </c>
      <c r="AC33" s="121"/>
      <c r="AD33" s="128">
        <v>1</v>
      </c>
      <c r="AE33" s="38">
        <f t="shared" ref="AE33:AE37" si="22">SUM(AH33:AJ33)+AC33</f>
        <v>7.45</v>
      </c>
      <c r="AF33" s="52"/>
      <c r="AH33" s="17">
        <f t="shared" ref="AH33:AH37" si="23">ROUND(AA33/(1-VLOOKUP(AD33,Group,2,FALSE)),2)</f>
        <v>7.45</v>
      </c>
      <c r="AI33" s="17">
        <f t="shared" ref="AI33:AI37" si="24">IF(VLOOKUP(AD33,Group,5,FALSE)="YES",VLOOKUP(ROUND(ROUND(AH33,1)-AH33,2),Round,2,FALSE)+VLOOKUP(AD33,Group,6,FALSE),0)</f>
        <v>0</v>
      </c>
      <c r="AJ33" s="17">
        <f t="shared" ref="AJ33:AJ37" si="25">IF(VLOOKUP(AD33,Group,7,FALSE)="",0,ROUND(AH33-0.04999,1)-AH33+AK33)</f>
        <v>0</v>
      </c>
      <c r="AK33" s="17" t="str">
        <f t="shared" ref="AK33:AK37" si="26">IF(VLOOKUP(AD33,Group,7,FALSE)="","",VLOOKUP(AD33,Group,7,FALSE))</f>
        <v/>
      </c>
      <c r="AM33" s="99" t="s">
        <v>60</v>
      </c>
    </row>
    <row r="34" spans="2:39" s="3" customFormat="1" ht="9.9499999999999993" customHeight="1" x14ac:dyDescent="0.2">
      <c r="B34" s="113" t="s">
        <v>56</v>
      </c>
      <c r="D34" s="40"/>
      <c r="E34" s="74" t="s">
        <v>124</v>
      </c>
      <c r="F34" s="74"/>
      <c r="G34" s="30" t="s">
        <v>131</v>
      </c>
      <c r="H34" s="30"/>
      <c r="I34" s="30"/>
      <c r="J34" s="30"/>
      <c r="K34" s="30"/>
      <c r="L34" s="30"/>
      <c r="N34" s="74" t="s">
        <v>134</v>
      </c>
      <c r="O34" s="87" t="s">
        <v>14</v>
      </c>
      <c r="P34" s="29"/>
      <c r="Q34" s="39">
        <f>IF(Suggested="Yes",Y34,AE34)</f>
        <v>7.45</v>
      </c>
      <c r="R34" s="37" t="s">
        <v>48</v>
      </c>
      <c r="S34" s="5" t="str">
        <f>+Instructions!$B$3</f>
        <v>B</v>
      </c>
      <c r="T34" s="52"/>
      <c r="U34" s="56">
        <f>+Instructions!$C$22</f>
        <v>0</v>
      </c>
      <c r="V34" s="17">
        <f t="shared" si="18"/>
        <v>7.45</v>
      </c>
      <c r="W34" s="52"/>
      <c r="X34" s="6" t="s">
        <v>150</v>
      </c>
      <c r="Y34" s="39">
        <v>7.45</v>
      </c>
      <c r="Z34" s="60">
        <f t="shared" si="19"/>
        <v>0</v>
      </c>
      <c r="AA34" s="17">
        <f t="shared" si="20"/>
        <v>7.45</v>
      </c>
      <c r="AB34" s="12">
        <f t="shared" si="21"/>
        <v>0</v>
      </c>
      <c r="AC34" s="121"/>
      <c r="AD34" s="128">
        <v>1</v>
      </c>
      <c r="AE34" s="38">
        <f t="shared" si="22"/>
        <v>7.45</v>
      </c>
      <c r="AF34" s="52"/>
      <c r="AH34" s="17">
        <f t="shared" si="23"/>
        <v>7.45</v>
      </c>
      <c r="AI34" s="17">
        <f t="shared" si="24"/>
        <v>0</v>
      </c>
      <c r="AJ34" s="17">
        <f t="shared" si="25"/>
        <v>0</v>
      </c>
      <c r="AK34" s="17" t="str">
        <f t="shared" si="26"/>
        <v/>
      </c>
      <c r="AM34" s="99" t="s">
        <v>60</v>
      </c>
    </row>
    <row r="35" spans="2:39" s="3" customFormat="1" ht="3.95" customHeight="1" x14ac:dyDescent="0.2">
      <c r="N35" s="74"/>
      <c r="O35" s="87"/>
      <c r="P35" s="6"/>
      <c r="Q35" s="39"/>
      <c r="R35" s="6"/>
      <c r="S35" s="5"/>
      <c r="T35" s="52"/>
      <c r="U35" s="56"/>
      <c r="V35" s="15"/>
      <c r="W35" s="52"/>
      <c r="X35" s="39"/>
      <c r="Y35" s="39"/>
      <c r="Z35" s="55"/>
      <c r="AA35" s="17"/>
      <c r="AB35" s="15"/>
      <c r="AC35" s="65"/>
      <c r="AD35" s="124"/>
      <c r="AE35" s="39"/>
      <c r="AF35" s="52"/>
      <c r="AH35" s="17"/>
      <c r="AI35" s="17"/>
      <c r="AJ35" s="17"/>
      <c r="AK35" s="17"/>
      <c r="AM35" s="31"/>
    </row>
    <row r="36" spans="2:39" s="3" customFormat="1" ht="9.9499999999999993" customHeight="1" x14ac:dyDescent="0.2">
      <c r="B36" s="112" t="s">
        <v>8</v>
      </c>
      <c r="D36" s="40"/>
      <c r="E36" s="74" t="s">
        <v>126</v>
      </c>
      <c r="F36" s="74"/>
      <c r="G36" s="30" t="s">
        <v>127</v>
      </c>
      <c r="H36" s="30"/>
      <c r="I36" s="30"/>
      <c r="J36" s="30"/>
      <c r="K36" s="30"/>
      <c r="L36" s="30"/>
      <c r="N36" s="74"/>
      <c r="O36" s="87" t="s">
        <v>14</v>
      </c>
      <c r="P36" s="29"/>
      <c r="Q36" s="39">
        <f>IF(Suggested="Yes",Y36,AE36)</f>
        <v>5.95</v>
      </c>
      <c r="R36" s="37" t="s">
        <v>47</v>
      </c>
      <c r="S36" s="5" t="str">
        <f>+Instructions!$B$3</f>
        <v>B</v>
      </c>
      <c r="T36" s="52"/>
      <c r="U36" s="56">
        <f>+Instructions!$C$22</f>
        <v>0</v>
      </c>
      <c r="V36" s="17">
        <f>ROUND($Y36*(1-U36)+0.004999,2)</f>
        <v>5.95</v>
      </c>
      <c r="W36" s="52"/>
      <c r="X36" s="6" t="s">
        <v>150</v>
      </c>
      <c r="Y36" s="39">
        <v>5.95</v>
      </c>
      <c r="Z36" s="60">
        <f>+U36</f>
        <v>0</v>
      </c>
      <c r="AA36" s="17">
        <f>+V36</f>
        <v>5.95</v>
      </c>
      <c r="AB36" s="12">
        <f>(AE36-AA36)/AE36</f>
        <v>0</v>
      </c>
      <c r="AC36" s="121"/>
      <c r="AD36" s="129">
        <v>3</v>
      </c>
      <c r="AE36" s="53">
        <f>SUM(AH36:AJ36)+AC36</f>
        <v>5.95</v>
      </c>
      <c r="AF36" s="52"/>
      <c r="AH36" s="17">
        <f>ROUND(AA36/(1-VLOOKUP(AD36,Group,2,FALSE)),2)</f>
        <v>5.95</v>
      </c>
      <c r="AI36" s="17">
        <f>IF(VLOOKUP(AD36,Group,5,FALSE)="YES",VLOOKUP(ROUND(ROUND(AH36,1)-AH36,2),Round,2,FALSE)+VLOOKUP(AD36,Group,6,FALSE),0)</f>
        <v>0</v>
      </c>
      <c r="AJ36" s="17">
        <f>IF(VLOOKUP(AD36,Group,7,FALSE)="",0,ROUND(AH36-0.04999,1)-AH36+AK36)</f>
        <v>0</v>
      </c>
      <c r="AK36" s="17" t="str">
        <f>IF(VLOOKUP(AD36,Group,7,FALSE)="","",VLOOKUP(AD36,Group,7,FALSE))</f>
        <v/>
      </c>
      <c r="AM36" s="99" t="s">
        <v>60</v>
      </c>
    </row>
    <row r="37" spans="2:39" s="3" customFormat="1" ht="9.9499999999999993" customHeight="1" x14ac:dyDescent="0.2">
      <c r="B37" s="112" t="s">
        <v>8</v>
      </c>
      <c r="D37" s="40"/>
      <c r="E37" s="74" t="s">
        <v>125</v>
      </c>
      <c r="F37" s="74"/>
      <c r="G37" s="30" t="s">
        <v>145</v>
      </c>
      <c r="I37" s="30"/>
      <c r="J37" s="30"/>
      <c r="K37" s="30"/>
      <c r="L37" s="30"/>
      <c r="N37" s="74"/>
      <c r="O37" s="87" t="s">
        <v>14</v>
      </c>
      <c r="P37" s="29"/>
      <c r="Q37" s="39">
        <f>IF(Suggested="Yes",Y37,AE37)</f>
        <v>6.3</v>
      </c>
      <c r="R37" s="37" t="s">
        <v>47</v>
      </c>
      <c r="S37" s="5" t="str">
        <f>+Instructions!$B$3</f>
        <v>B</v>
      </c>
      <c r="T37" s="52"/>
      <c r="U37" s="56">
        <f>+Instructions!$C$22</f>
        <v>0</v>
      </c>
      <c r="V37" s="17">
        <f t="shared" si="18"/>
        <v>6.3</v>
      </c>
      <c r="W37" s="52"/>
      <c r="X37" s="6" t="s">
        <v>150</v>
      </c>
      <c r="Y37" s="39">
        <v>6.3</v>
      </c>
      <c r="Z37" s="60">
        <f t="shared" si="19"/>
        <v>0</v>
      </c>
      <c r="AA37" s="17">
        <f t="shared" si="20"/>
        <v>6.3</v>
      </c>
      <c r="AB37" s="12">
        <f t="shared" si="21"/>
        <v>0</v>
      </c>
      <c r="AC37" s="121"/>
      <c r="AD37" s="129">
        <v>3</v>
      </c>
      <c r="AE37" s="53">
        <f t="shared" si="22"/>
        <v>6.3</v>
      </c>
      <c r="AF37" s="52"/>
      <c r="AH37" s="17">
        <f t="shared" si="23"/>
        <v>6.3</v>
      </c>
      <c r="AI37" s="17">
        <f t="shared" si="24"/>
        <v>0</v>
      </c>
      <c r="AJ37" s="17">
        <f t="shared" si="25"/>
        <v>0</v>
      </c>
      <c r="AK37" s="17" t="str">
        <f t="shared" si="26"/>
        <v/>
      </c>
      <c r="AM37" s="99" t="s">
        <v>60</v>
      </c>
    </row>
    <row r="38" spans="2:39" s="3" customFormat="1" ht="3.95" customHeight="1" x14ac:dyDescent="0.2">
      <c r="N38" s="74"/>
      <c r="O38" s="87"/>
      <c r="P38" s="6"/>
      <c r="Q38" s="39"/>
      <c r="R38" s="6"/>
      <c r="S38" s="5"/>
      <c r="T38" s="52"/>
      <c r="U38" s="56"/>
      <c r="V38" s="15"/>
      <c r="W38" s="52"/>
      <c r="X38" s="39"/>
      <c r="Y38" s="39"/>
      <c r="Z38" s="55"/>
      <c r="AA38" s="17"/>
      <c r="AB38" s="15"/>
      <c r="AC38" s="65"/>
      <c r="AD38" s="124"/>
      <c r="AE38" s="39"/>
      <c r="AF38" s="52"/>
      <c r="AH38" s="17"/>
      <c r="AI38" s="17"/>
      <c r="AJ38" s="17"/>
      <c r="AK38" s="17"/>
      <c r="AM38" s="31"/>
    </row>
    <row r="39" spans="2:39" s="3" customFormat="1" ht="9.9499999999999993" customHeight="1" x14ac:dyDescent="0.2">
      <c r="B39" s="114" t="s">
        <v>46</v>
      </c>
      <c r="D39" s="40"/>
      <c r="E39" s="74" t="s">
        <v>123</v>
      </c>
      <c r="F39" s="74"/>
      <c r="G39" s="30" t="s">
        <v>142</v>
      </c>
      <c r="H39" s="30"/>
      <c r="I39" s="30"/>
      <c r="J39" s="30"/>
      <c r="K39" s="30"/>
      <c r="L39" s="30"/>
      <c r="N39" s="74"/>
      <c r="O39" s="87" t="s">
        <v>14</v>
      </c>
      <c r="P39" s="29"/>
      <c r="Q39" s="39">
        <f>IF(Suggested="Yes",Y39,AE39)</f>
        <v>4.1500000000000004</v>
      </c>
      <c r="R39" s="37" t="s">
        <v>47</v>
      </c>
      <c r="S39" s="5" t="str">
        <f>+Instructions!$B$3</f>
        <v>B</v>
      </c>
      <c r="T39" s="52"/>
      <c r="U39" s="56">
        <f>+Instructions!$C$22</f>
        <v>0</v>
      </c>
      <c r="V39" s="39">
        <f t="shared" ref="V39" si="27">ROUND($Y39*(1-U39)+0.004999,2)</f>
        <v>4.1500000000000004</v>
      </c>
      <c r="W39" s="52"/>
      <c r="X39" s="6" t="s">
        <v>150</v>
      </c>
      <c r="Y39" s="39">
        <v>4.1500000000000004</v>
      </c>
      <c r="Z39" s="60">
        <f t="shared" ref="Z39" si="28">+U39</f>
        <v>0</v>
      </c>
      <c r="AA39" s="39">
        <f t="shared" ref="AA39" si="29">+V39</f>
        <v>4.1500000000000004</v>
      </c>
      <c r="AB39" s="60">
        <f t="shared" ref="AB39" si="30">(AE39-AA39)/AE39</f>
        <v>0</v>
      </c>
      <c r="AC39" s="121"/>
      <c r="AD39" s="130">
        <v>2</v>
      </c>
      <c r="AE39" s="44">
        <f t="shared" ref="AE39" si="31">SUM(AH39:AJ39)+AC39</f>
        <v>4.1500000000000004</v>
      </c>
      <c r="AF39" s="52"/>
      <c r="AH39" s="17">
        <f t="shared" ref="AH39" si="32">ROUND(AA39/(1-VLOOKUP(AD39,Group,2,FALSE)),2)</f>
        <v>4.1500000000000004</v>
      </c>
      <c r="AI39" s="17">
        <f t="shared" ref="AI39" si="33">IF(VLOOKUP(AD39,Group,5,FALSE)="YES",VLOOKUP(ROUND(ROUND(AH39,1)-AH39,2),Round,2,FALSE)+VLOOKUP(AD39,Group,6,FALSE),0)</f>
        <v>0</v>
      </c>
      <c r="AJ39" s="17">
        <f t="shared" ref="AJ39" si="34">IF(VLOOKUP(AD39,Group,7,FALSE)="",0,ROUND(AH39-0.04999,1)-AH39+AK39)</f>
        <v>0</v>
      </c>
      <c r="AK39" s="17" t="str">
        <f t="shared" ref="AK39" si="35">IF(VLOOKUP(AD39,Group,7,FALSE)="","",VLOOKUP(AD39,Group,7,FALSE))</f>
        <v/>
      </c>
      <c r="AM39" s="99" t="s">
        <v>60</v>
      </c>
    </row>
    <row r="40" spans="2:39" s="3" customFormat="1" ht="3.95" customHeight="1" x14ac:dyDescent="0.2">
      <c r="N40" s="74"/>
      <c r="O40" s="87"/>
      <c r="P40" s="6"/>
      <c r="Q40" s="39"/>
      <c r="R40" s="6"/>
      <c r="S40" s="5"/>
      <c r="T40" s="52"/>
      <c r="U40" s="56"/>
      <c r="V40" s="15"/>
      <c r="W40" s="52"/>
      <c r="X40" s="39"/>
      <c r="Y40" s="39"/>
      <c r="Z40" s="55"/>
      <c r="AA40" s="17"/>
      <c r="AB40" s="15"/>
      <c r="AC40" s="65"/>
      <c r="AD40" s="124"/>
      <c r="AE40" s="39"/>
      <c r="AF40" s="52"/>
      <c r="AH40" s="17"/>
      <c r="AI40" s="17"/>
      <c r="AJ40" s="17"/>
      <c r="AK40" s="17"/>
      <c r="AM40" s="31"/>
    </row>
    <row r="41" spans="2:39" s="3" customFormat="1" ht="9.9499999999999993" customHeight="1" x14ac:dyDescent="0.2">
      <c r="C41" s="35"/>
      <c r="D41" s="40" t="s">
        <v>10</v>
      </c>
      <c r="E41" s="156" t="s">
        <v>129</v>
      </c>
      <c r="F41" s="156"/>
      <c r="G41" s="156"/>
      <c r="H41" s="156"/>
      <c r="I41" s="156"/>
      <c r="J41" s="156"/>
      <c r="K41" s="156"/>
      <c r="M41" s="30"/>
      <c r="N41" s="30"/>
      <c r="O41" s="30"/>
      <c r="P41" s="30"/>
      <c r="Q41" s="39"/>
      <c r="R41" s="30"/>
      <c r="S41" s="5"/>
      <c r="T41" s="52"/>
      <c r="U41" s="69"/>
      <c r="V41" s="69"/>
      <c r="W41" s="52"/>
      <c r="X41" s="39"/>
      <c r="Y41" s="39"/>
      <c r="Z41" s="55"/>
      <c r="AA41" s="17"/>
      <c r="AB41" s="15"/>
      <c r="AC41" s="65"/>
      <c r="AD41" s="124"/>
      <c r="AE41" s="17"/>
      <c r="AF41" s="52"/>
      <c r="AH41" s="17"/>
      <c r="AI41" s="17"/>
      <c r="AJ41" s="17"/>
      <c r="AK41" s="17"/>
      <c r="AM41" s="31"/>
    </row>
    <row r="42" spans="2:39" s="3" customFormat="1" ht="3.95" customHeight="1" x14ac:dyDescent="0.2">
      <c r="B42" s="119"/>
      <c r="D42" s="40"/>
      <c r="E42" s="74"/>
      <c r="F42" s="74"/>
      <c r="G42" s="30"/>
      <c r="H42" s="30"/>
      <c r="I42" s="30"/>
      <c r="J42" s="30"/>
      <c r="K42" s="30"/>
      <c r="L42" s="30"/>
      <c r="N42" s="74"/>
      <c r="O42" s="87"/>
      <c r="P42" s="29"/>
      <c r="Q42" s="39"/>
      <c r="R42" s="37"/>
      <c r="S42" s="5"/>
      <c r="T42" s="52"/>
      <c r="U42" s="56"/>
      <c r="V42" s="39"/>
      <c r="W42" s="52"/>
      <c r="X42" s="6"/>
      <c r="Y42" s="39"/>
      <c r="Z42" s="60"/>
      <c r="AA42" s="39"/>
      <c r="AB42" s="60"/>
      <c r="AC42" s="75"/>
      <c r="AD42" s="179"/>
      <c r="AE42" s="39"/>
      <c r="AF42" s="52"/>
      <c r="AH42" s="17"/>
      <c r="AI42" s="17"/>
      <c r="AJ42" s="17"/>
      <c r="AK42" s="17"/>
      <c r="AM42" s="31"/>
    </row>
    <row r="43" spans="2:39" s="3" customFormat="1" ht="9.9499999999999993" customHeight="1" x14ac:dyDescent="0.2">
      <c r="B43" s="113" t="s">
        <v>56</v>
      </c>
      <c r="D43" s="40"/>
      <c r="E43" s="74" t="s">
        <v>124</v>
      </c>
      <c r="F43" s="74"/>
      <c r="G43" s="30" t="s">
        <v>102</v>
      </c>
      <c r="H43" s="30"/>
      <c r="I43" s="30"/>
      <c r="J43" s="30"/>
      <c r="K43" s="30"/>
      <c r="L43" s="30"/>
      <c r="N43" s="74" t="s">
        <v>136</v>
      </c>
      <c r="O43" s="87" t="s">
        <v>14</v>
      </c>
      <c r="P43" s="29" t="s">
        <v>53</v>
      </c>
      <c r="Q43" s="39">
        <f>IF(Suggested="Yes",Y43,AE43)</f>
        <v>7.05</v>
      </c>
      <c r="R43" s="37" t="s">
        <v>48</v>
      </c>
      <c r="S43" s="5" t="str">
        <f>+Instructions!$B$3</f>
        <v>B</v>
      </c>
      <c r="T43" s="52"/>
      <c r="U43" s="56">
        <f>+Instructions!$C$22</f>
        <v>0</v>
      </c>
      <c r="V43" s="17">
        <f t="shared" ref="V43" si="36">ROUND($Y43*(1-U43)+0.004999,2)</f>
        <v>7.05</v>
      </c>
      <c r="W43" s="52"/>
      <c r="X43" s="6" t="s">
        <v>150</v>
      </c>
      <c r="Y43" s="39">
        <v>7.05</v>
      </c>
      <c r="Z43" s="60">
        <f t="shared" ref="Z43" si="37">+U43</f>
        <v>0</v>
      </c>
      <c r="AA43" s="17">
        <f t="shared" ref="AA43" si="38">+V43</f>
        <v>7.05</v>
      </c>
      <c r="AB43" s="12">
        <f t="shared" ref="AB43" si="39">(AE43-AA43)/AE43</f>
        <v>0</v>
      </c>
      <c r="AC43" s="121"/>
      <c r="AD43" s="128">
        <v>1</v>
      </c>
      <c r="AE43" s="38">
        <f t="shared" ref="AE43" si="40">SUM(AH43:AJ43)+AC43</f>
        <v>7.05</v>
      </c>
      <c r="AF43" s="52"/>
      <c r="AH43" s="17">
        <f t="shared" ref="AH43" si="41">ROUND(AA43/(1-VLOOKUP(AD43,Group,2,FALSE)),2)</f>
        <v>7.05</v>
      </c>
      <c r="AI43" s="17">
        <f t="shared" ref="AI43" si="42">IF(VLOOKUP(AD43,Group,5,FALSE)="YES",VLOOKUP(ROUND(ROUND(AH43,1)-AH43,2),Round,2,FALSE)+VLOOKUP(AD43,Group,6,FALSE),0)</f>
        <v>0</v>
      </c>
      <c r="AJ43" s="17">
        <f t="shared" ref="AJ43" si="43">IF(VLOOKUP(AD43,Group,7,FALSE)="",0,ROUND(AH43-0.04999,1)-AH43+AK43)</f>
        <v>0</v>
      </c>
      <c r="AK43" s="17" t="str">
        <f t="shared" ref="AK43" si="44">IF(VLOOKUP(AD43,Group,7,FALSE)="","",VLOOKUP(AD43,Group,7,FALSE))</f>
        <v/>
      </c>
      <c r="AM43" s="99" t="s">
        <v>60</v>
      </c>
    </row>
    <row r="44" spans="2:39" s="3" customFormat="1" ht="2.1" customHeight="1" x14ac:dyDescent="0.2">
      <c r="N44" s="74"/>
      <c r="O44" s="87"/>
      <c r="P44" s="6"/>
      <c r="Q44" s="39"/>
      <c r="R44" s="6"/>
      <c r="S44" s="5"/>
      <c r="T44" s="52"/>
      <c r="U44" s="56"/>
      <c r="V44" s="15"/>
      <c r="W44" s="52"/>
      <c r="X44" s="39"/>
      <c r="Y44" s="39"/>
      <c r="Z44" s="55"/>
      <c r="AA44" s="17"/>
      <c r="AB44" s="15"/>
      <c r="AC44" s="65"/>
      <c r="AD44" s="124"/>
      <c r="AE44" s="39"/>
      <c r="AF44" s="52"/>
      <c r="AH44" s="17"/>
      <c r="AI44" s="17"/>
      <c r="AJ44" s="17"/>
      <c r="AK44" s="17"/>
      <c r="AM44" s="31"/>
    </row>
    <row r="45" spans="2:39" s="3" customFormat="1" ht="9.9499999999999993" customHeight="1" x14ac:dyDescent="0.2">
      <c r="C45" s="35"/>
      <c r="D45" s="197" t="s">
        <v>146</v>
      </c>
      <c r="E45" s="198" t="s">
        <v>147</v>
      </c>
      <c r="F45" s="156"/>
      <c r="G45" s="156"/>
      <c r="H45" s="156"/>
      <c r="I45" s="156"/>
      <c r="J45" s="156"/>
      <c r="K45" s="156"/>
      <c r="M45" s="30"/>
      <c r="N45" s="30"/>
      <c r="O45" s="30"/>
      <c r="P45" s="30"/>
      <c r="Q45" s="39"/>
      <c r="R45" s="30"/>
      <c r="S45" s="5"/>
      <c r="T45" s="52"/>
      <c r="U45" s="69"/>
      <c r="V45" s="69"/>
      <c r="W45" s="52"/>
      <c r="X45" s="39"/>
      <c r="Y45" s="39"/>
      <c r="Z45" s="55"/>
      <c r="AA45" s="17"/>
      <c r="AB45" s="15"/>
      <c r="AC45" s="65"/>
      <c r="AD45" s="124"/>
      <c r="AE45" s="17"/>
      <c r="AF45" s="52"/>
      <c r="AH45" s="17"/>
      <c r="AI45" s="17"/>
      <c r="AJ45" s="17"/>
      <c r="AK45" s="17"/>
      <c r="AM45" s="31"/>
    </row>
    <row r="46" spans="2:39" s="3" customFormat="1" ht="3.95" customHeight="1" x14ac:dyDescent="0.2">
      <c r="N46" s="74"/>
      <c r="O46" s="87"/>
      <c r="P46" s="6"/>
      <c r="Q46" s="39"/>
      <c r="R46" s="6"/>
      <c r="S46" s="5"/>
      <c r="T46" s="52"/>
      <c r="U46" s="56"/>
      <c r="V46" s="15"/>
      <c r="W46" s="52"/>
      <c r="X46" s="39"/>
      <c r="Y46" s="39"/>
      <c r="Z46" s="55"/>
      <c r="AA46" s="17"/>
      <c r="AB46" s="15"/>
      <c r="AC46" s="65"/>
      <c r="AD46" s="124"/>
      <c r="AE46" s="39"/>
      <c r="AF46" s="52"/>
      <c r="AH46" s="17"/>
      <c r="AI46" s="17"/>
      <c r="AJ46" s="17"/>
      <c r="AK46" s="17"/>
      <c r="AM46" s="31"/>
    </row>
    <row r="47" spans="2:39" s="3" customFormat="1" ht="9.9499999999999993" customHeight="1" x14ac:dyDescent="0.2">
      <c r="C47" s="73" t="s">
        <v>121</v>
      </c>
      <c r="N47" s="74"/>
      <c r="O47" s="87"/>
      <c r="P47" s="175" t="s">
        <v>93</v>
      </c>
      <c r="Q47" s="176" t="s">
        <v>141</v>
      </c>
      <c r="R47" s="177"/>
      <c r="S47" s="5"/>
      <c r="T47" s="52"/>
      <c r="U47" s="56"/>
      <c r="V47" s="15"/>
      <c r="W47" s="52"/>
      <c r="X47" s="39"/>
      <c r="Y47" s="39"/>
      <c r="Z47" s="55"/>
      <c r="AA47" s="17"/>
      <c r="AB47" s="15"/>
      <c r="AC47" s="65"/>
      <c r="AD47" s="65"/>
      <c r="AE47" s="39"/>
      <c r="AF47" s="52"/>
      <c r="AM47" s="148"/>
    </row>
    <row r="48" spans="2:39" s="3" customFormat="1" ht="3.95" customHeight="1" x14ac:dyDescent="0.2">
      <c r="C48" s="3" t="s">
        <v>94</v>
      </c>
      <c r="N48" s="74"/>
      <c r="O48" s="87"/>
      <c r="P48" s="6"/>
      <c r="Q48" s="39"/>
      <c r="R48" s="6"/>
      <c r="S48" s="5"/>
      <c r="T48" s="52"/>
      <c r="U48" s="56"/>
      <c r="V48" s="15"/>
      <c r="W48" s="52"/>
      <c r="X48" s="39"/>
      <c r="Y48" s="39"/>
      <c r="Z48" s="55"/>
      <c r="AA48" s="17"/>
      <c r="AB48" s="15"/>
      <c r="AC48" s="65"/>
      <c r="AD48" s="124"/>
      <c r="AE48" s="39"/>
      <c r="AF48" s="52"/>
      <c r="AH48" s="17"/>
      <c r="AI48" s="17"/>
      <c r="AJ48" s="17"/>
      <c r="AK48" s="17"/>
      <c r="AM48" s="31" t="s">
        <v>60</v>
      </c>
    </row>
    <row r="49" spans="2:39" s="3" customFormat="1" ht="9.9499999999999993" customHeight="1" x14ac:dyDescent="0.2">
      <c r="C49" s="35"/>
      <c r="D49" s="40" t="s">
        <v>10</v>
      </c>
      <c r="E49" s="156" t="s">
        <v>138</v>
      </c>
      <c r="F49" s="156"/>
      <c r="G49" s="156"/>
      <c r="H49" s="156"/>
      <c r="I49" s="156"/>
      <c r="J49" s="156"/>
      <c r="K49" s="156"/>
      <c r="M49" s="30"/>
      <c r="N49" s="30"/>
      <c r="O49" s="30"/>
      <c r="P49" s="30"/>
      <c r="Q49" s="39"/>
      <c r="R49" s="30"/>
      <c r="S49" s="5"/>
      <c r="T49" s="52"/>
      <c r="U49" s="69"/>
      <c r="V49" s="69"/>
      <c r="W49" s="52"/>
      <c r="X49" s="39"/>
      <c r="Y49" s="39"/>
      <c r="Z49" s="55"/>
      <c r="AA49" s="17"/>
      <c r="AB49" s="15"/>
      <c r="AC49" s="65"/>
      <c r="AD49" s="124"/>
      <c r="AE49" s="17"/>
      <c r="AF49" s="52"/>
      <c r="AH49" s="17"/>
      <c r="AI49" s="17"/>
      <c r="AJ49" s="17"/>
      <c r="AK49" s="17"/>
      <c r="AM49" s="31"/>
    </row>
    <row r="50" spans="2:39" s="3" customFormat="1" ht="3.95" customHeight="1" x14ac:dyDescent="0.2">
      <c r="B50" s="119"/>
      <c r="D50" s="40"/>
      <c r="E50" s="74"/>
      <c r="F50" s="74"/>
      <c r="G50" s="30"/>
      <c r="H50" s="30"/>
      <c r="I50" s="30"/>
      <c r="J50" s="30"/>
      <c r="K50" s="30"/>
      <c r="L50" s="30"/>
      <c r="N50" s="74"/>
      <c r="O50" s="87"/>
      <c r="P50" s="29"/>
      <c r="Q50" s="39"/>
      <c r="R50" s="37"/>
      <c r="S50" s="5"/>
      <c r="T50" s="52"/>
      <c r="U50" s="56"/>
      <c r="V50" s="39"/>
      <c r="W50" s="52"/>
      <c r="X50" s="6"/>
      <c r="Y50" s="39"/>
      <c r="Z50" s="60"/>
      <c r="AA50" s="39"/>
      <c r="AB50" s="60"/>
      <c r="AC50" s="75"/>
      <c r="AD50" s="179"/>
      <c r="AE50" s="39"/>
      <c r="AF50" s="52"/>
      <c r="AH50" s="17"/>
      <c r="AI50" s="17"/>
      <c r="AJ50" s="17"/>
      <c r="AK50" s="17"/>
      <c r="AM50" s="31"/>
    </row>
    <row r="51" spans="2:39" s="3" customFormat="1" ht="9.9499999999999993" customHeight="1" x14ac:dyDescent="0.2">
      <c r="B51" s="113" t="s">
        <v>56</v>
      </c>
      <c r="D51" s="40"/>
      <c r="E51" s="74" t="s">
        <v>137</v>
      </c>
      <c r="F51" s="74"/>
      <c r="G51" s="30" t="s">
        <v>49</v>
      </c>
      <c r="H51" s="30"/>
      <c r="I51" s="30"/>
      <c r="J51" s="30"/>
      <c r="K51" s="30"/>
      <c r="L51" s="30"/>
      <c r="N51" s="74" t="s">
        <v>133</v>
      </c>
      <c r="O51" s="87" t="s">
        <v>14</v>
      </c>
      <c r="P51" s="29"/>
      <c r="Q51" s="39">
        <f>IF(Suggested="Yes",Y51,AE51)</f>
        <v>6.75</v>
      </c>
      <c r="R51" s="37" t="s">
        <v>48</v>
      </c>
      <c r="S51" s="5" t="str">
        <f>+Instructions!$B$3</f>
        <v>B</v>
      </c>
      <c r="T51" s="52"/>
      <c r="U51" s="56">
        <f>+Instructions!$C$22</f>
        <v>0</v>
      </c>
      <c r="V51" s="17">
        <f>ROUND($Y51*(1-U51)+0.004999,2)</f>
        <v>6.75</v>
      </c>
      <c r="W51" s="52"/>
      <c r="X51" s="6" t="s">
        <v>150</v>
      </c>
      <c r="Y51" s="39">
        <v>6.75</v>
      </c>
      <c r="Z51" s="60">
        <f>+U51</f>
        <v>0</v>
      </c>
      <c r="AA51" s="17">
        <f>+V51</f>
        <v>6.75</v>
      </c>
      <c r="AB51" s="12">
        <f>(AE51-AA51)/AE51</f>
        <v>0</v>
      </c>
      <c r="AC51" s="121"/>
      <c r="AD51" s="128">
        <v>1</v>
      </c>
      <c r="AE51" s="38">
        <f>SUM(AH51:AJ51)+AC51</f>
        <v>6.75</v>
      </c>
      <c r="AF51" s="52"/>
      <c r="AH51" s="17">
        <f>ROUND(AA51/(1-VLOOKUP(AD51,Group,2,FALSE)),2)</f>
        <v>6.75</v>
      </c>
      <c r="AI51" s="17">
        <f>IF(VLOOKUP(AD51,Group,5,FALSE)="YES",VLOOKUP(ROUND(ROUND(AH51,1)-AH51,2),Round,2,FALSE)+VLOOKUP(AD51,Group,6,FALSE),0)</f>
        <v>0</v>
      </c>
      <c r="AJ51" s="17">
        <f>IF(VLOOKUP(AD51,Group,7,FALSE)="",0,ROUND(AH51-0.04999,1)-AH51+AK51)</f>
        <v>0</v>
      </c>
      <c r="AK51" s="17" t="str">
        <f>IF(VLOOKUP(AD51,Group,7,FALSE)="","",VLOOKUP(AD51,Group,7,FALSE))</f>
        <v/>
      </c>
      <c r="AM51" s="99" t="s">
        <v>60</v>
      </c>
    </row>
    <row r="52" spans="2:39" s="3" customFormat="1" ht="9.9499999999999993" customHeight="1" x14ac:dyDescent="0.2">
      <c r="B52" s="113" t="s">
        <v>56</v>
      </c>
      <c r="D52" s="40"/>
      <c r="E52" s="74" t="s">
        <v>95</v>
      </c>
      <c r="F52" s="74"/>
      <c r="G52" s="30" t="s">
        <v>49</v>
      </c>
      <c r="H52" s="30"/>
      <c r="I52" s="30"/>
      <c r="J52" s="30"/>
      <c r="K52" s="30"/>
      <c r="L52" s="30"/>
      <c r="N52" s="74" t="s">
        <v>101</v>
      </c>
      <c r="O52" s="87" t="s">
        <v>14</v>
      </c>
      <c r="P52" s="29"/>
      <c r="Q52" s="39">
        <f>IF(Suggested="Yes",Y52,AE52)</f>
        <v>5.55</v>
      </c>
      <c r="R52" s="37" t="s">
        <v>48</v>
      </c>
      <c r="S52" s="5" t="str">
        <f>+Instructions!$B$3</f>
        <v>B</v>
      </c>
      <c r="T52" s="52"/>
      <c r="U52" s="56">
        <f>+Instructions!$C$22</f>
        <v>0</v>
      </c>
      <c r="V52" s="17">
        <f t="shared" ref="V52:V53" si="45">ROUND($Y52*(1-U52)+0.004999,2)</f>
        <v>5.55</v>
      </c>
      <c r="W52" s="52"/>
      <c r="X52" s="6" t="s">
        <v>150</v>
      </c>
      <c r="Y52" s="39">
        <v>5.55</v>
      </c>
      <c r="Z52" s="60">
        <f t="shared" ref="Z52:Z53" si="46">+U52</f>
        <v>0</v>
      </c>
      <c r="AA52" s="17">
        <f t="shared" ref="AA52:AA53" si="47">+V52</f>
        <v>5.55</v>
      </c>
      <c r="AB52" s="12">
        <f t="shared" ref="AB52:AB53" si="48">(AE52-AA52)/AE52</f>
        <v>0</v>
      </c>
      <c r="AC52" s="121"/>
      <c r="AD52" s="128">
        <v>1</v>
      </c>
      <c r="AE52" s="38">
        <f t="shared" ref="AE52:AE53" si="49">SUM(AH52:AJ52)+AC52</f>
        <v>5.55</v>
      </c>
      <c r="AF52" s="52"/>
      <c r="AH52" s="17">
        <f t="shared" ref="AH52:AH53" si="50">ROUND(AA52/(1-VLOOKUP(AD52,Group,2,FALSE)),2)</f>
        <v>5.55</v>
      </c>
      <c r="AI52" s="17">
        <f t="shared" ref="AI52:AI53" si="51">IF(VLOOKUP(AD52,Group,5,FALSE)="YES",VLOOKUP(ROUND(ROUND(AH52,1)-AH52,2),Round,2,FALSE)+VLOOKUP(AD52,Group,6,FALSE),0)</f>
        <v>0</v>
      </c>
      <c r="AJ52" s="17">
        <f t="shared" ref="AJ52:AJ53" si="52">IF(VLOOKUP(AD52,Group,7,FALSE)="",0,ROUND(AH52-0.04999,1)-AH52+AK52)</f>
        <v>0</v>
      </c>
      <c r="AK52" s="17" t="str">
        <f t="shared" ref="AK52:AK53" si="53">IF(VLOOKUP(AD52,Group,7,FALSE)="","",VLOOKUP(AD52,Group,7,FALSE))</f>
        <v/>
      </c>
      <c r="AM52" s="99" t="s">
        <v>60</v>
      </c>
    </row>
    <row r="53" spans="2:39" s="3" customFormat="1" ht="9.9499999999999993" customHeight="1" x14ac:dyDescent="0.2">
      <c r="B53" s="113" t="s">
        <v>56</v>
      </c>
      <c r="D53" s="40"/>
      <c r="E53" s="74" t="s">
        <v>122</v>
      </c>
      <c r="F53" s="74"/>
      <c r="G53" s="30" t="s">
        <v>49</v>
      </c>
      <c r="H53" s="30"/>
      <c r="I53" s="30"/>
      <c r="J53" s="30"/>
      <c r="K53" s="30"/>
      <c r="L53" s="30"/>
      <c r="N53" s="74" t="s">
        <v>133</v>
      </c>
      <c r="O53" s="87" t="s">
        <v>14</v>
      </c>
      <c r="P53" s="29"/>
      <c r="Q53" s="39">
        <f>IF(Suggested="Yes",Y53,AE53)</f>
        <v>6.3</v>
      </c>
      <c r="R53" s="37" t="s">
        <v>48</v>
      </c>
      <c r="S53" s="5" t="str">
        <f>+Instructions!$B$3</f>
        <v>B</v>
      </c>
      <c r="T53" s="52"/>
      <c r="U53" s="56">
        <f>+Instructions!$C$22</f>
        <v>0</v>
      </c>
      <c r="V53" s="17">
        <f t="shared" si="45"/>
        <v>6.3</v>
      </c>
      <c r="W53" s="52"/>
      <c r="X53" s="6" t="s">
        <v>150</v>
      </c>
      <c r="Y53" s="39">
        <v>6.3</v>
      </c>
      <c r="Z53" s="60">
        <f t="shared" si="46"/>
        <v>0</v>
      </c>
      <c r="AA53" s="17">
        <f t="shared" si="47"/>
        <v>6.3</v>
      </c>
      <c r="AB53" s="12">
        <f t="shared" si="48"/>
        <v>0</v>
      </c>
      <c r="AC53" s="121"/>
      <c r="AD53" s="128">
        <v>1</v>
      </c>
      <c r="AE53" s="38">
        <f t="shared" si="49"/>
        <v>6.3</v>
      </c>
      <c r="AF53" s="52"/>
      <c r="AH53" s="17">
        <f t="shared" si="50"/>
        <v>6.3</v>
      </c>
      <c r="AI53" s="17">
        <f t="shared" si="51"/>
        <v>0</v>
      </c>
      <c r="AJ53" s="17">
        <f t="shared" si="52"/>
        <v>0</v>
      </c>
      <c r="AK53" s="17" t="str">
        <f t="shared" si="53"/>
        <v/>
      </c>
      <c r="AM53" s="99" t="s">
        <v>60</v>
      </c>
    </row>
    <row r="54" spans="2:39" s="3" customFormat="1" ht="3.95" customHeight="1" x14ac:dyDescent="0.2">
      <c r="B54" s="119"/>
      <c r="D54" s="40"/>
      <c r="E54" s="74"/>
      <c r="F54" s="74"/>
      <c r="G54" s="30"/>
      <c r="H54" s="30"/>
      <c r="I54" s="30"/>
      <c r="J54" s="30"/>
      <c r="K54" s="30"/>
      <c r="L54" s="30"/>
      <c r="N54" s="74"/>
      <c r="O54" s="87"/>
      <c r="P54" s="29"/>
      <c r="Q54" s="39"/>
      <c r="R54" s="37"/>
      <c r="S54" s="5"/>
      <c r="T54" s="52"/>
      <c r="U54" s="56"/>
      <c r="V54" s="39"/>
      <c r="W54" s="52"/>
      <c r="X54" s="6"/>
      <c r="Y54" s="39"/>
      <c r="Z54" s="60"/>
      <c r="AA54" s="39"/>
      <c r="AB54" s="60"/>
      <c r="AC54" s="75"/>
      <c r="AD54" s="179"/>
      <c r="AE54" s="39"/>
      <c r="AF54" s="52"/>
      <c r="AH54" s="17"/>
      <c r="AI54" s="17"/>
      <c r="AJ54" s="17"/>
      <c r="AK54" s="17"/>
      <c r="AM54" s="31"/>
    </row>
    <row r="55" spans="2:39" s="3" customFormat="1" ht="9.9499999999999993" customHeight="1" x14ac:dyDescent="0.2">
      <c r="B55" s="113" t="s">
        <v>56</v>
      </c>
      <c r="D55" s="40"/>
      <c r="E55" s="74" t="s">
        <v>95</v>
      </c>
      <c r="F55" s="74"/>
      <c r="G55" s="30" t="s">
        <v>132</v>
      </c>
      <c r="H55" s="30"/>
      <c r="I55" s="30"/>
      <c r="J55" s="30"/>
      <c r="K55" s="30"/>
      <c r="L55" s="30"/>
      <c r="N55" s="74" t="s">
        <v>134</v>
      </c>
      <c r="O55" s="87" t="s">
        <v>14</v>
      </c>
      <c r="P55" s="29"/>
      <c r="Q55" s="39">
        <f>IF(Suggested="Yes",Y55,AE55)</f>
        <v>7.45</v>
      </c>
      <c r="R55" s="37" t="s">
        <v>48</v>
      </c>
      <c r="S55" s="5" t="str">
        <f>+Instructions!$B$3</f>
        <v>B</v>
      </c>
      <c r="T55" s="52"/>
      <c r="U55" s="56">
        <f>+Instructions!$C$22</f>
        <v>0</v>
      </c>
      <c r="V55" s="17">
        <f>ROUND($Y55*(1-U55)+0.004999,2)</f>
        <v>7.45</v>
      </c>
      <c r="W55" s="52"/>
      <c r="X55" s="6" t="s">
        <v>150</v>
      </c>
      <c r="Y55" s="39">
        <v>7.45</v>
      </c>
      <c r="Z55" s="60">
        <f>+U55</f>
        <v>0</v>
      </c>
      <c r="AA55" s="17">
        <f>+V55</f>
        <v>7.45</v>
      </c>
      <c r="AB55" s="12">
        <f>(AE55-AA55)/AE55</f>
        <v>0</v>
      </c>
      <c r="AC55" s="121"/>
      <c r="AD55" s="128">
        <v>1</v>
      </c>
      <c r="AE55" s="38">
        <f>SUM(AH55:AJ55)+AC55</f>
        <v>7.45</v>
      </c>
      <c r="AF55" s="52"/>
      <c r="AH55" s="17">
        <f>ROUND(AA55/(1-VLOOKUP(AD55,Group,2,FALSE)),2)</f>
        <v>7.45</v>
      </c>
      <c r="AI55" s="17">
        <f>IF(VLOOKUP(AD55,Group,5,FALSE)="YES",VLOOKUP(ROUND(ROUND(AH55,1)-AH55,2),Round,2,FALSE)+VLOOKUP(AD55,Group,6,FALSE),0)</f>
        <v>0</v>
      </c>
      <c r="AJ55" s="17">
        <f>IF(VLOOKUP(AD55,Group,7,FALSE)="",0,ROUND(AH55-0.04999,1)-AH55+AK55)</f>
        <v>0</v>
      </c>
      <c r="AK55" s="17" t="str">
        <f>IF(VLOOKUP(AD55,Group,7,FALSE)="","",VLOOKUP(AD55,Group,7,FALSE))</f>
        <v/>
      </c>
      <c r="AM55" s="99" t="s">
        <v>60</v>
      </c>
    </row>
    <row r="56" spans="2:39" s="3" customFormat="1" ht="9.9499999999999993" customHeight="1" x14ac:dyDescent="0.2">
      <c r="B56" s="113" t="s">
        <v>56</v>
      </c>
      <c r="D56" s="40"/>
      <c r="E56" s="74" t="s">
        <v>97</v>
      </c>
      <c r="F56" s="74"/>
      <c r="G56" s="30" t="s">
        <v>130</v>
      </c>
      <c r="H56" s="30"/>
      <c r="I56" s="30"/>
      <c r="J56" s="30"/>
      <c r="K56" s="30"/>
      <c r="L56" s="30"/>
      <c r="N56" s="74" t="s">
        <v>135</v>
      </c>
      <c r="O56" s="87" t="s">
        <v>14</v>
      </c>
      <c r="P56" s="29"/>
      <c r="Q56" s="39">
        <f>IF(Suggested="Yes",Y56,AE56)</f>
        <v>7.45</v>
      </c>
      <c r="R56" s="37" t="s">
        <v>48</v>
      </c>
      <c r="S56" s="5" t="str">
        <f>+Instructions!$B$3</f>
        <v>B</v>
      </c>
      <c r="T56" s="52"/>
      <c r="U56" s="56">
        <f>+Instructions!$C$22</f>
        <v>0</v>
      </c>
      <c r="V56" s="17">
        <f>ROUND($Y56*(1-U56)+0.004999,2)</f>
        <v>7.45</v>
      </c>
      <c r="W56" s="52"/>
      <c r="X56" s="6" t="s">
        <v>150</v>
      </c>
      <c r="Y56" s="39">
        <v>7.45</v>
      </c>
      <c r="Z56" s="60">
        <f>+U56</f>
        <v>0</v>
      </c>
      <c r="AA56" s="17">
        <f>+V56</f>
        <v>7.45</v>
      </c>
      <c r="AB56" s="12">
        <f>(AE56-AA56)/AE56</f>
        <v>0</v>
      </c>
      <c r="AC56" s="121"/>
      <c r="AD56" s="128">
        <v>1</v>
      </c>
      <c r="AE56" s="38">
        <f>SUM(AH56:AJ56)+AC56</f>
        <v>7.45</v>
      </c>
      <c r="AF56" s="52"/>
      <c r="AH56" s="17">
        <f>ROUND(AA56/(1-VLOOKUP(AD56,Group,2,FALSE)),2)</f>
        <v>7.45</v>
      </c>
      <c r="AI56" s="17">
        <f>IF(VLOOKUP(AD56,Group,5,FALSE)="YES",VLOOKUP(ROUND(ROUND(AH56,1)-AH56,2),Round,2,FALSE)+VLOOKUP(AD56,Group,6,FALSE),0)</f>
        <v>0</v>
      </c>
      <c r="AJ56" s="17">
        <f>IF(VLOOKUP(AD56,Group,7,FALSE)="",0,ROUND(AH56-0.04999,1)-AH56+AK56)</f>
        <v>0</v>
      </c>
      <c r="AK56" s="17" t="str">
        <f>IF(VLOOKUP(AD56,Group,7,FALSE)="","",VLOOKUP(AD56,Group,7,FALSE))</f>
        <v/>
      </c>
      <c r="AM56" s="99" t="s">
        <v>60</v>
      </c>
    </row>
    <row r="57" spans="2:39" s="3" customFormat="1" ht="9.9499999999999993" customHeight="1" x14ac:dyDescent="0.2">
      <c r="B57" s="113" t="s">
        <v>56</v>
      </c>
      <c r="D57" s="40"/>
      <c r="E57" s="74" t="s">
        <v>124</v>
      </c>
      <c r="F57" s="74"/>
      <c r="G57" s="30" t="s">
        <v>102</v>
      </c>
      <c r="H57" s="30"/>
      <c r="I57" s="30"/>
      <c r="J57" s="30"/>
      <c r="K57" s="30"/>
      <c r="L57" s="30"/>
      <c r="N57" s="74" t="s">
        <v>136</v>
      </c>
      <c r="O57" s="87" t="s">
        <v>14</v>
      </c>
      <c r="P57" s="29"/>
      <c r="Q57" s="39">
        <f>IF(Suggested="Yes",Y57,AE57)</f>
        <v>7.45</v>
      </c>
      <c r="R57" s="37" t="s">
        <v>48</v>
      </c>
      <c r="S57" s="5" t="str">
        <f>+Instructions!$B$3</f>
        <v>B</v>
      </c>
      <c r="T57" s="52"/>
      <c r="U57" s="56">
        <f>+Instructions!$C$22</f>
        <v>0</v>
      </c>
      <c r="V57" s="17">
        <f t="shared" ref="V57:V58" si="54">ROUND($Y57*(1-U57)+0.004999,2)</f>
        <v>7.45</v>
      </c>
      <c r="W57" s="52"/>
      <c r="X57" s="6" t="s">
        <v>150</v>
      </c>
      <c r="Y57" s="39">
        <v>7.45</v>
      </c>
      <c r="Z57" s="60">
        <f t="shared" ref="Z57:Z58" si="55">+U57</f>
        <v>0</v>
      </c>
      <c r="AA57" s="17">
        <f t="shared" ref="AA57:AA58" si="56">+V57</f>
        <v>7.45</v>
      </c>
      <c r="AB57" s="12">
        <f t="shared" ref="AB57:AB58" si="57">(AE57-AA57)/AE57</f>
        <v>0</v>
      </c>
      <c r="AC57" s="121"/>
      <c r="AD57" s="128">
        <v>1</v>
      </c>
      <c r="AE57" s="38">
        <f t="shared" ref="AE57:AE58" si="58">SUM(AH57:AJ57)+AC57</f>
        <v>7.45</v>
      </c>
      <c r="AF57" s="52"/>
      <c r="AH57" s="17">
        <f t="shared" ref="AH57:AH58" si="59">ROUND(AA57/(1-VLOOKUP(AD57,Group,2,FALSE)),2)</f>
        <v>7.45</v>
      </c>
      <c r="AI57" s="17">
        <f t="shared" ref="AI57:AI58" si="60">IF(VLOOKUP(AD57,Group,5,FALSE)="YES",VLOOKUP(ROUND(ROUND(AH57,1)-AH57,2),Round,2,FALSE)+VLOOKUP(AD57,Group,6,FALSE),0)</f>
        <v>0</v>
      </c>
      <c r="AJ57" s="17">
        <f t="shared" ref="AJ57:AJ58" si="61">IF(VLOOKUP(AD57,Group,7,FALSE)="",0,ROUND(AH57-0.04999,1)-AH57+AK57)</f>
        <v>0</v>
      </c>
      <c r="AK57" s="17" t="str">
        <f t="shared" ref="AK57:AK58" si="62">IF(VLOOKUP(AD57,Group,7,FALSE)="","",VLOOKUP(AD57,Group,7,FALSE))</f>
        <v/>
      </c>
      <c r="AM57" s="99" t="s">
        <v>60</v>
      </c>
    </row>
    <row r="58" spans="2:39" s="3" customFormat="1" ht="9.9499999999999993" customHeight="1" x14ac:dyDescent="0.2">
      <c r="B58" s="113" t="s">
        <v>56</v>
      </c>
      <c r="D58" s="40"/>
      <c r="E58" s="74" t="s">
        <v>124</v>
      </c>
      <c r="F58" s="74"/>
      <c r="G58" s="30" t="s">
        <v>131</v>
      </c>
      <c r="H58" s="30"/>
      <c r="I58" s="30"/>
      <c r="J58" s="30"/>
      <c r="K58" s="30"/>
      <c r="L58" s="30"/>
      <c r="N58" s="74" t="s">
        <v>134</v>
      </c>
      <c r="O58" s="87" t="s">
        <v>14</v>
      </c>
      <c r="P58" s="29"/>
      <c r="Q58" s="39">
        <f>IF(Suggested="Yes",Y58,AE58)</f>
        <v>7.45</v>
      </c>
      <c r="R58" s="37" t="s">
        <v>48</v>
      </c>
      <c r="S58" s="5" t="str">
        <f>+Instructions!$B$3</f>
        <v>B</v>
      </c>
      <c r="T58" s="52"/>
      <c r="U58" s="56">
        <f>+Instructions!$C$22</f>
        <v>0</v>
      </c>
      <c r="V58" s="17">
        <f t="shared" si="54"/>
        <v>7.45</v>
      </c>
      <c r="W58" s="52"/>
      <c r="X58" s="6" t="s">
        <v>150</v>
      </c>
      <c r="Y58" s="39">
        <v>7.45</v>
      </c>
      <c r="Z58" s="60">
        <f t="shared" si="55"/>
        <v>0</v>
      </c>
      <c r="AA58" s="17">
        <f t="shared" si="56"/>
        <v>7.45</v>
      </c>
      <c r="AB58" s="12">
        <f t="shared" si="57"/>
        <v>0</v>
      </c>
      <c r="AC58" s="121"/>
      <c r="AD58" s="128">
        <v>1</v>
      </c>
      <c r="AE58" s="38">
        <f t="shared" si="58"/>
        <v>7.45</v>
      </c>
      <c r="AF58" s="52"/>
      <c r="AH58" s="17">
        <f t="shared" si="59"/>
        <v>7.45</v>
      </c>
      <c r="AI58" s="17">
        <f t="shared" si="60"/>
        <v>0</v>
      </c>
      <c r="AJ58" s="17">
        <f t="shared" si="61"/>
        <v>0</v>
      </c>
      <c r="AK58" s="17" t="str">
        <f t="shared" si="62"/>
        <v/>
      </c>
      <c r="AM58" s="99" t="s">
        <v>60</v>
      </c>
    </row>
    <row r="59" spans="2:39" s="3" customFormat="1" ht="3.95" customHeight="1" x14ac:dyDescent="0.2">
      <c r="N59" s="74"/>
      <c r="O59" s="87"/>
      <c r="P59" s="6"/>
      <c r="Q59" s="39"/>
      <c r="R59" s="6"/>
      <c r="S59" s="5"/>
      <c r="T59" s="52"/>
      <c r="U59" s="56"/>
      <c r="V59" s="15"/>
      <c r="W59" s="52"/>
      <c r="X59" s="39"/>
      <c r="Y59" s="39"/>
      <c r="Z59" s="55"/>
      <c r="AA59" s="17"/>
      <c r="AB59" s="15"/>
      <c r="AC59" s="65"/>
      <c r="AD59" s="124"/>
      <c r="AE59" s="39"/>
      <c r="AF59" s="52"/>
      <c r="AH59" s="17"/>
      <c r="AI59" s="17"/>
      <c r="AJ59" s="17"/>
      <c r="AK59" s="17"/>
      <c r="AM59" s="31"/>
    </row>
    <row r="60" spans="2:39" s="3" customFormat="1" ht="9.9499999999999993" customHeight="1" x14ac:dyDescent="0.2">
      <c r="B60" s="112" t="s">
        <v>8</v>
      </c>
      <c r="D60" s="40"/>
      <c r="E60" s="74" t="s">
        <v>126</v>
      </c>
      <c r="F60" s="74"/>
      <c r="G60" s="30" t="s">
        <v>127</v>
      </c>
      <c r="H60" s="30"/>
      <c r="I60" s="30"/>
      <c r="J60" s="30"/>
      <c r="K60" s="30"/>
      <c r="L60" s="30"/>
      <c r="N60" s="74"/>
      <c r="O60" s="87" t="s">
        <v>14</v>
      </c>
      <c r="P60" s="29"/>
      <c r="Q60" s="39">
        <f>IF(Suggested="Yes",Y60,AE60)</f>
        <v>5.95</v>
      </c>
      <c r="R60" s="37" t="s">
        <v>47</v>
      </c>
      <c r="S60" s="5" t="str">
        <f>+Instructions!$B$3</f>
        <v>B</v>
      </c>
      <c r="T60" s="52"/>
      <c r="U60" s="56">
        <f>+Instructions!$C$22</f>
        <v>0</v>
      </c>
      <c r="V60" s="17">
        <f>ROUND($Y60*(1-U60)+0.004999,2)</f>
        <v>5.95</v>
      </c>
      <c r="W60" s="52"/>
      <c r="X60" s="6" t="s">
        <v>150</v>
      </c>
      <c r="Y60" s="39">
        <v>5.95</v>
      </c>
      <c r="Z60" s="60">
        <f>+U60</f>
        <v>0</v>
      </c>
      <c r="AA60" s="17">
        <f>+V60</f>
        <v>5.95</v>
      </c>
      <c r="AB60" s="12">
        <f>(AE60-AA60)/AE60</f>
        <v>0</v>
      </c>
      <c r="AC60" s="121"/>
      <c r="AD60" s="129">
        <v>3</v>
      </c>
      <c r="AE60" s="53">
        <f>SUM(AH60:AJ60)+AC60</f>
        <v>5.95</v>
      </c>
      <c r="AF60" s="52"/>
      <c r="AH60" s="17">
        <f>ROUND(AA60/(1-VLOOKUP(AD60,Group,2,FALSE)),2)</f>
        <v>5.95</v>
      </c>
      <c r="AI60" s="17">
        <f>IF(VLOOKUP(AD60,Group,5,FALSE)="YES",VLOOKUP(ROUND(ROUND(AH60,1)-AH60,2),Round,2,FALSE)+VLOOKUP(AD60,Group,6,FALSE),0)</f>
        <v>0</v>
      </c>
      <c r="AJ60" s="17">
        <f>IF(VLOOKUP(AD60,Group,7,FALSE)="",0,ROUND(AH60-0.04999,1)-AH60+AK60)</f>
        <v>0</v>
      </c>
      <c r="AK60" s="17" t="str">
        <f>IF(VLOOKUP(AD60,Group,7,FALSE)="","",VLOOKUP(AD60,Group,7,FALSE))</f>
        <v/>
      </c>
      <c r="AM60" s="99" t="s">
        <v>60</v>
      </c>
    </row>
    <row r="61" spans="2:39" s="3" customFormat="1" ht="9.9499999999999993" customHeight="1" x14ac:dyDescent="0.2">
      <c r="B61" s="112" t="s">
        <v>8</v>
      </c>
      <c r="D61" s="40"/>
      <c r="E61" s="74" t="s">
        <v>125</v>
      </c>
      <c r="F61" s="74"/>
      <c r="G61" s="30" t="s">
        <v>145</v>
      </c>
      <c r="I61" s="30"/>
      <c r="J61" s="30"/>
      <c r="K61" s="30"/>
      <c r="L61" s="30"/>
      <c r="N61" s="74"/>
      <c r="O61" s="87" t="s">
        <v>14</v>
      </c>
      <c r="P61" s="29"/>
      <c r="Q61" s="39">
        <f>IF(Suggested="Yes",Y61,AE61)</f>
        <v>6.3</v>
      </c>
      <c r="R61" s="37" t="s">
        <v>47</v>
      </c>
      <c r="S61" s="5" t="str">
        <f>+Instructions!$B$3</f>
        <v>B</v>
      </c>
      <c r="T61" s="52"/>
      <c r="U61" s="56">
        <f>+Instructions!$C$22</f>
        <v>0</v>
      </c>
      <c r="V61" s="17">
        <f t="shared" ref="V61" si="63">ROUND($Y61*(1-U61)+0.004999,2)</f>
        <v>6.3</v>
      </c>
      <c r="W61" s="52"/>
      <c r="X61" s="6" t="s">
        <v>150</v>
      </c>
      <c r="Y61" s="39">
        <v>6.3</v>
      </c>
      <c r="Z61" s="60">
        <f t="shared" ref="Z61" si="64">+U61</f>
        <v>0</v>
      </c>
      <c r="AA61" s="17">
        <f t="shared" ref="AA61" si="65">+V61</f>
        <v>6.3</v>
      </c>
      <c r="AB61" s="12">
        <f t="shared" ref="AB61" si="66">(AE61-AA61)/AE61</f>
        <v>0</v>
      </c>
      <c r="AC61" s="121"/>
      <c r="AD61" s="129">
        <v>3</v>
      </c>
      <c r="AE61" s="53">
        <f t="shared" ref="AE61" si="67">SUM(AH61:AJ61)+AC61</f>
        <v>6.3</v>
      </c>
      <c r="AF61" s="52"/>
      <c r="AH61" s="17">
        <f t="shared" ref="AH61" si="68">ROUND(AA61/(1-VLOOKUP(AD61,Group,2,FALSE)),2)</f>
        <v>6.3</v>
      </c>
      <c r="AI61" s="17">
        <f t="shared" ref="AI61" si="69">IF(VLOOKUP(AD61,Group,5,FALSE)="YES",VLOOKUP(ROUND(ROUND(AH61,1)-AH61,2),Round,2,FALSE)+VLOOKUP(AD61,Group,6,FALSE),0)</f>
        <v>0</v>
      </c>
      <c r="AJ61" s="17">
        <f t="shared" ref="AJ61" si="70">IF(VLOOKUP(AD61,Group,7,FALSE)="",0,ROUND(AH61-0.04999,1)-AH61+AK61)</f>
        <v>0</v>
      </c>
      <c r="AK61" s="17" t="str">
        <f t="shared" ref="AK61" si="71">IF(VLOOKUP(AD61,Group,7,FALSE)="","",VLOOKUP(AD61,Group,7,FALSE))</f>
        <v/>
      </c>
      <c r="AM61" s="99" t="s">
        <v>60</v>
      </c>
    </row>
    <row r="62" spans="2:39" s="3" customFormat="1" ht="3.95" customHeight="1" x14ac:dyDescent="0.2">
      <c r="N62" s="74"/>
      <c r="O62" s="87"/>
      <c r="P62" s="6"/>
      <c r="Q62" s="39"/>
      <c r="R62" s="6"/>
      <c r="S62" s="5"/>
      <c r="T62" s="52"/>
      <c r="U62" s="56"/>
      <c r="V62" s="15"/>
      <c r="W62" s="52"/>
      <c r="X62" s="39"/>
      <c r="Y62" s="39"/>
      <c r="Z62" s="55"/>
      <c r="AA62" s="17"/>
      <c r="AB62" s="15"/>
      <c r="AC62" s="65"/>
      <c r="AD62" s="124"/>
      <c r="AE62" s="39"/>
      <c r="AF62" s="52"/>
      <c r="AH62" s="17"/>
      <c r="AI62" s="17"/>
      <c r="AJ62" s="17"/>
      <c r="AK62" s="17"/>
      <c r="AM62" s="31"/>
    </row>
    <row r="63" spans="2:39" s="3" customFormat="1" ht="9.9499999999999993" customHeight="1" x14ac:dyDescent="0.2">
      <c r="B63" s="114" t="s">
        <v>46</v>
      </c>
      <c r="D63" s="40"/>
      <c r="E63" s="74" t="s">
        <v>123</v>
      </c>
      <c r="F63" s="74"/>
      <c r="G63" s="30" t="s">
        <v>142</v>
      </c>
      <c r="H63" s="30"/>
      <c r="I63" s="30"/>
      <c r="J63" s="30"/>
      <c r="K63" s="30"/>
      <c r="L63" s="30"/>
      <c r="N63" s="74"/>
      <c r="O63" s="87" t="s">
        <v>14</v>
      </c>
      <c r="P63" s="29"/>
      <c r="Q63" s="39">
        <f>IF(Suggested="Yes",Y63,AE63)</f>
        <v>4.1500000000000004</v>
      </c>
      <c r="R63" s="37" t="s">
        <v>47</v>
      </c>
      <c r="S63" s="5" t="str">
        <f>+Instructions!$B$3</f>
        <v>B</v>
      </c>
      <c r="T63" s="52"/>
      <c r="U63" s="56">
        <f>+Instructions!$C$22</f>
        <v>0</v>
      </c>
      <c r="V63" s="39">
        <f t="shared" ref="V63" si="72">ROUND($Y63*(1-U63)+0.004999,2)</f>
        <v>4.1500000000000004</v>
      </c>
      <c r="W63" s="52"/>
      <c r="X63" s="6" t="s">
        <v>150</v>
      </c>
      <c r="Y63" s="39">
        <v>4.1500000000000004</v>
      </c>
      <c r="Z63" s="60">
        <f t="shared" ref="Z63" si="73">+U63</f>
        <v>0</v>
      </c>
      <c r="AA63" s="39">
        <f t="shared" ref="AA63" si="74">+V63</f>
        <v>4.1500000000000004</v>
      </c>
      <c r="AB63" s="60">
        <f t="shared" ref="AB63" si="75">(AE63-AA63)/AE63</f>
        <v>0</v>
      </c>
      <c r="AC63" s="121"/>
      <c r="AD63" s="130">
        <v>2</v>
      </c>
      <c r="AE63" s="44">
        <f t="shared" ref="AE63" si="76">SUM(AH63:AJ63)+AC63</f>
        <v>4.1500000000000004</v>
      </c>
      <c r="AF63" s="52"/>
      <c r="AH63" s="17">
        <f t="shared" ref="AH63" si="77">ROUND(AA63/(1-VLOOKUP(AD63,Group,2,FALSE)),2)</f>
        <v>4.1500000000000004</v>
      </c>
      <c r="AI63" s="17">
        <f t="shared" ref="AI63" si="78">IF(VLOOKUP(AD63,Group,5,FALSE)="YES",VLOOKUP(ROUND(ROUND(AH63,1)-AH63,2),Round,2,FALSE)+VLOOKUP(AD63,Group,6,FALSE),0)</f>
        <v>0</v>
      </c>
      <c r="AJ63" s="17">
        <f t="shared" ref="AJ63" si="79">IF(VLOOKUP(AD63,Group,7,FALSE)="",0,ROUND(AH63-0.04999,1)-AH63+AK63)</f>
        <v>0</v>
      </c>
      <c r="AK63" s="17" t="str">
        <f t="shared" ref="AK63" si="80">IF(VLOOKUP(AD63,Group,7,FALSE)="","",VLOOKUP(AD63,Group,7,FALSE))</f>
        <v/>
      </c>
      <c r="AM63" s="99" t="s">
        <v>60</v>
      </c>
    </row>
    <row r="64" spans="2:39" s="3" customFormat="1" ht="3.95" customHeight="1" x14ac:dyDescent="0.2">
      <c r="N64" s="74"/>
      <c r="O64" s="87"/>
      <c r="P64" s="6"/>
      <c r="Q64" s="39"/>
      <c r="R64" s="6"/>
      <c r="S64" s="5"/>
      <c r="T64" s="52"/>
      <c r="U64" s="56"/>
      <c r="V64" s="15"/>
      <c r="W64" s="52"/>
      <c r="X64" s="39"/>
      <c r="Y64" s="39"/>
      <c r="Z64" s="55"/>
      <c r="AA64" s="17"/>
      <c r="AB64" s="15"/>
      <c r="AC64" s="65"/>
      <c r="AD64" s="124"/>
      <c r="AE64" s="39"/>
      <c r="AF64" s="52"/>
      <c r="AH64" s="17"/>
      <c r="AI64" s="17"/>
      <c r="AJ64" s="17"/>
      <c r="AK64" s="17"/>
      <c r="AM64" s="31"/>
    </row>
    <row r="65" spans="2:39" s="3" customFormat="1" ht="9.9499999999999993" customHeight="1" x14ac:dyDescent="0.2">
      <c r="C65" s="35"/>
      <c r="D65" s="40" t="s">
        <v>10</v>
      </c>
      <c r="E65" s="156" t="s">
        <v>139</v>
      </c>
      <c r="F65" s="156"/>
      <c r="G65" s="156"/>
      <c r="H65" s="156"/>
      <c r="I65" s="156"/>
      <c r="J65" s="156"/>
      <c r="K65" s="156"/>
      <c r="M65" s="30"/>
      <c r="N65" s="30"/>
      <c r="O65" s="30"/>
      <c r="P65" s="30"/>
      <c r="Q65" s="39"/>
      <c r="R65" s="30"/>
      <c r="S65" s="5"/>
      <c r="T65" s="52"/>
      <c r="U65" s="69"/>
      <c r="V65" s="69"/>
      <c r="W65" s="52"/>
      <c r="X65" s="39"/>
      <c r="Y65" s="39"/>
      <c r="Z65" s="55"/>
      <c r="AA65" s="17"/>
      <c r="AB65" s="15"/>
      <c r="AC65" s="65"/>
      <c r="AD65" s="124"/>
      <c r="AE65" s="17"/>
      <c r="AF65" s="52"/>
      <c r="AH65" s="17"/>
      <c r="AI65" s="17"/>
      <c r="AJ65" s="17"/>
      <c r="AK65" s="17"/>
      <c r="AM65" s="31"/>
    </row>
    <row r="66" spans="2:39" s="3" customFormat="1" ht="3.95" customHeight="1" x14ac:dyDescent="0.2">
      <c r="B66" s="119"/>
      <c r="D66" s="40"/>
      <c r="E66" s="74"/>
      <c r="F66" s="74"/>
      <c r="G66" s="30"/>
      <c r="H66" s="30"/>
      <c r="I66" s="30"/>
      <c r="J66" s="30"/>
      <c r="K66" s="30"/>
      <c r="L66" s="30"/>
      <c r="N66" s="74"/>
      <c r="O66" s="87"/>
      <c r="P66" s="29"/>
      <c r="Q66" s="39"/>
      <c r="R66" s="37"/>
      <c r="S66" s="5"/>
      <c r="T66" s="52"/>
      <c r="U66" s="56"/>
      <c r="V66" s="39"/>
      <c r="W66" s="52"/>
      <c r="X66" s="6"/>
      <c r="Y66" s="39"/>
      <c r="Z66" s="60"/>
      <c r="AA66" s="39"/>
      <c r="AB66" s="60"/>
      <c r="AC66" s="75"/>
      <c r="AD66" s="179"/>
      <c r="AE66" s="39"/>
      <c r="AF66" s="52"/>
      <c r="AH66" s="17"/>
      <c r="AI66" s="17"/>
      <c r="AJ66" s="17"/>
      <c r="AK66" s="17"/>
      <c r="AM66" s="31"/>
    </row>
    <row r="67" spans="2:39" s="3" customFormat="1" ht="9.9499999999999993" customHeight="1" x14ac:dyDescent="0.2">
      <c r="B67" s="113" t="s">
        <v>56</v>
      </c>
      <c r="D67" s="40"/>
      <c r="E67" s="74" t="s">
        <v>124</v>
      </c>
      <c r="F67" s="74"/>
      <c r="G67" s="30" t="s">
        <v>102</v>
      </c>
      <c r="H67" s="30"/>
      <c r="I67" s="30"/>
      <c r="J67" s="30"/>
      <c r="K67" s="30"/>
      <c r="L67" s="30"/>
      <c r="N67" s="74" t="s">
        <v>136</v>
      </c>
      <c r="O67" s="87" t="s">
        <v>14</v>
      </c>
      <c r="P67" s="29" t="s">
        <v>53</v>
      </c>
      <c r="Q67" s="39">
        <f>IF(Suggested="Yes",Y67,AE67)</f>
        <v>7.05</v>
      </c>
      <c r="R67" s="37" t="s">
        <v>48</v>
      </c>
      <c r="S67" s="5" t="str">
        <f>+Instructions!$B$3</f>
        <v>B</v>
      </c>
      <c r="T67" s="52"/>
      <c r="U67" s="56">
        <f>+Instructions!$C$22</f>
        <v>0</v>
      </c>
      <c r="V67" s="17">
        <f t="shared" ref="V67" si="81">ROUND($Y67*(1-U67)+0.004999,2)</f>
        <v>7.05</v>
      </c>
      <c r="W67" s="52"/>
      <c r="X67" s="6" t="s">
        <v>150</v>
      </c>
      <c r="Y67" s="39">
        <v>7.05</v>
      </c>
      <c r="Z67" s="60">
        <f t="shared" ref="Z67" si="82">+U67</f>
        <v>0</v>
      </c>
      <c r="AA67" s="17">
        <f t="shared" ref="AA67" si="83">+V67</f>
        <v>7.05</v>
      </c>
      <c r="AB67" s="12">
        <f t="shared" ref="AB67" si="84">(AE67-AA67)/AE67</f>
        <v>0</v>
      </c>
      <c r="AC67" s="121"/>
      <c r="AD67" s="128">
        <v>1</v>
      </c>
      <c r="AE67" s="38">
        <f t="shared" ref="AE67" si="85">SUM(AH67:AJ67)+AC67</f>
        <v>7.05</v>
      </c>
      <c r="AF67" s="52"/>
      <c r="AH67" s="17">
        <f t="shared" ref="AH67" si="86">ROUND(AA67/(1-VLOOKUP(AD67,Group,2,FALSE)),2)</f>
        <v>7.05</v>
      </c>
      <c r="AI67" s="17">
        <f t="shared" ref="AI67" si="87">IF(VLOOKUP(AD67,Group,5,FALSE)="YES",VLOOKUP(ROUND(ROUND(AH67,1)-AH67,2),Round,2,FALSE)+VLOOKUP(AD67,Group,6,FALSE),0)</f>
        <v>0</v>
      </c>
      <c r="AJ67" s="17">
        <f t="shared" ref="AJ67" si="88">IF(VLOOKUP(AD67,Group,7,FALSE)="",0,ROUND(AH67-0.04999,1)-AH67+AK67)</f>
        <v>0</v>
      </c>
      <c r="AK67" s="17" t="str">
        <f t="shared" ref="AK67" si="89">IF(VLOOKUP(AD67,Group,7,FALSE)="","",VLOOKUP(AD67,Group,7,FALSE))</f>
        <v/>
      </c>
      <c r="AM67" s="99" t="s">
        <v>60</v>
      </c>
    </row>
    <row r="68" spans="2:39" s="3" customFormat="1" ht="2.1" customHeight="1" x14ac:dyDescent="0.2">
      <c r="N68" s="74"/>
      <c r="O68" s="87"/>
      <c r="P68" s="6"/>
      <c r="Q68" s="39"/>
      <c r="R68" s="6"/>
      <c r="S68" s="5"/>
      <c r="T68" s="52"/>
      <c r="U68" s="56"/>
      <c r="V68" s="15"/>
      <c r="W68" s="52"/>
      <c r="X68" s="39"/>
      <c r="Y68" s="39"/>
      <c r="Z68" s="55"/>
      <c r="AA68" s="17"/>
      <c r="AB68" s="15"/>
      <c r="AC68" s="65"/>
      <c r="AD68" s="124"/>
      <c r="AE68" s="39"/>
      <c r="AF68" s="52"/>
      <c r="AH68" s="17"/>
      <c r="AI68" s="17"/>
      <c r="AJ68" s="17"/>
      <c r="AK68" s="17"/>
      <c r="AM68" s="31"/>
    </row>
    <row r="69" spans="2:39" s="3" customFormat="1" ht="9.9499999999999993" customHeight="1" x14ac:dyDescent="0.2">
      <c r="C69" s="35"/>
      <c r="D69" s="197" t="s">
        <v>146</v>
      </c>
      <c r="E69" s="198" t="s">
        <v>147</v>
      </c>
      <c r="F69" s="156"/>
      <c r="G69" s="156"/>
      <c r="H69" s="156"/>
      <c r="I69" s="156"/>
      <c r="J69" s="156"/>
      <c r="K69" s="156"/>
      <c r="M69" s="30"/>
      <c r="N69" s="30"/>
      <c r="O69" s="30"/>
      <c r="P69" s="30"/>
      <c r="Q69" s="39"/>
      <c r="R69" s="30"/>
      <c r="S69" s="5"/>
      <c r="T69" s="52"/>
      <c r="U69" s="69"/>
      <c r="V69" s="69"/>
      <c r="W69" s="52"/>
      <c r="X69" s="39"/>
      <c r="Y69" s="39"/>
      <c r="Z69" s="55"/>
      <c r="AA69" s="17"/>
      <c r="AB69" s="15"/>
      <c r="AC69" s="65"/>
      <c r="AD69" s="124"/>
      <c r="AE69" s="17"/>
      <c r="AF69" s="52"/>
      <c r="AH69" s="17"/>
      <c r="AI69" s="17"/>
      <c r="AJ69" s="17"/>
      <c r="AK69" s="17"/>
      <c r="AM69" s="31"/>
    </row>
    <row r="70" spans="2:39" s="3" customFormat="1" ht="3.95" customHeight="1" x14ac:dyDescent="0.2">
      <c r="N70" s="74"/>
      <c r="O70" s="87"/>
      <c r="P70" s="6"/>
      <c r="Q70" s="39"/>
      <c r="R70" s="6"/>
      <c r="S70" s="5"/>
      <c r="T70" s="52"/>
      <c r="U70" s="56"/>
      <c r="V70" s="15"/>
      <c r="W70" s="52"/>
      <c r="X70" s="39"/>
      <c r="Y70" s="39"/>
      <c r="Z70" s="55"/>
      <c r="AA70" s="17"/>
      <c r="AB70" s="15"/>
      <c r="AC70" s="65"/>
      <c r="AD70" s="124"/>
      <c r="AE70" s="39"/>
      <c r="AF70" s="52"/>
      <c r="AH70" s="17"/>
      <c r="AI70" s="17"/>
      <c r="AJ70" s="17"/>
      <c r="AK70" s="17"/>
      <c r="AM70" s="31"/>
    </row>
    <row r="71" spans="2:39" s="3" customFormat="1" ht="3.95" customHeight="1" x14ac:dyDescent="0.2">
      <c r="N71" s="74"/>
      <c r="O71" s="87"/>
      <c r="P71" s="6"/>
      <c r="Q71" s="39"/>
      <c r="R71" s="6"/>
      <c r="S71" s="5"/>
      <c r="T71" s="52"/>
      <c r="U71" s="56"/>
      <c r="V71" s="15"/>
      <c r="W71" s="52"/>
      <c r="X71" s="39"/>
      <c r="Y71" s="39"/>
      <c r="Z71" s="55"/>
      <c r="AA71" s="17"/>
      <c r="AB71" s="15"/>
      <c r="AC71" s="65"/>
      <c r="AD71" s="124"/>
      <c r="AE71" s="39"/>
      <c r="AF71" s="52"/>
      <c r="AH71" s="17"/>
      <c r="AI71" s="17"/>
      <c r="AJ71" s="17"/>
      <c r="AK71" s="17"/>
      <c r="AM71" s="31"/>
    </row>
    <row r="72" spans="2:39" s="3" customFormat="1" ht="3.95" customHeight="1" x14ac:dyDescent="0.2">
      <c r="N72" s="74"/>
      <c r="O72" s="87"/>
      <c r="P72" s="6"/>
      <c r="Q72" s="39"/>
      <c r="R72" s="6"/>
      <c r="S72" s="5"/>
      <c r="T72" s="52"/>
      <c r="U72" s="56"/>
      <c r="V72" s="15"/>
      <c r="W72" s="52"/>
      <c r="X72" s="39"/>
      <c r="Y72" s="39"/>
      <c r="Z72" s="55"/>
      <c r="AA72" s="17"/>
      <c r="AB72" s="15"/>
      <c r="AC72" s="65"/>
      <c r="AD72" s="124"/>
      <c r="AE72" s="39"/>
      <c r="AF72" s="52"/>
      <c r="AH72" s="17"/>
      <c r="AI72" s="17"/>
      <c r="AJ72" s="17"/>
      <c r="AK72" s="17"/>
      <c r="AM72" s="31"/>
    </row>
    <row r="73" spans="2:39" s="3" customFormat="1" ht="3.95" customHeight="1" x14ac:dyDescent="0.2">
      <c r="B73" s="119"/>
      <c r="D73" s="40"/>
      <c r="E73" s="74"/>
      <c r="F73" s="74"/>
      <c r="G73" s="30"/>
      <c r="H73" s="30"/>
      <c r="I73" s="30"/>
      <c r="J73" s="30"/>
      <c r="K73" s="30"/>
      <c r="L73" s="30"/>
      <c r="N73" s="74"/>
      <c r="O73" s="87"/>
      <c r="P73" s="29"/>
      <c r="Q73" s="39"/>
      <c r="R73" s="37"/>
      <c r="S73" s="5"/>
      <c r="T73" s="52"/>
      <c r="U73" s="56"/>
      <c r="V73" s="39"/>
      <c r="W73" s="52"/>
      <c r="X73" s="6"/>
      <c r="Y73" s="39"/>
      <c r="Z73" s="60"/>
      <c r="AA73" s="39"/>
      <c r="AB73" s="60"/>
      <c r="AC73" s="75"/>
      <c r="AD73" s="179"/>
      <c r="AE73" s="39"/>
      <c r="AF73" s="52"/>
      <c r="AH73" s="17"/>
      <c r="AI73" s="17"/>
      <c r="AJ73" s="17"/>
      <c r="AK73" s="17"/>
      <c r="AM73" s="31"/>
    </row>
    <row r="74" spans="2:39" s="3" customFormat="1" ht="3.95" customHeight="1" x14ac:dyDescent="0.2">
      <c r="B74" s="119"/>
      <c r="D74" s="40"/>
      <c r="E74" s="74"/>
      <c r="F74" s="74"/>
      <c r="G74" s="30"/>
      <c r="H74" s="30"/>
      <c r="I74" s="30"/>
      <c r="J74" s="30"/>
      <c r="K74" s="30"/>
      <c r="L74" s="30"/>
      <c r="N74" s="74"/>
      <c r="O74" s="87"/>
      <c r="P74" s="29"/>
      <c r="Q74" s="39"/>
      <c r="R74" s="37"/>
      <c r="S74" s="5"/>
      <c r="T74" s="52"/>
      <c r="U74" s="56"/>
      <c r="V74" s="39"/>
      <c r="W74" s="52"/>
      <c r="X74" s="6"/>
      <c r="Y74" s="39"/>
      <c r="Z74" s="60"/>
      <c r="AA74" s="39"/>
      <c r="AB74" s="60"/>
      <c r="AC74" s="75"/>
      <c r="AD74" s="179"/>
      <c r="AE74" s="39"/>
      <c r="AF74" s="52"/>
      <c r="AH74" s="17"/>
      <c r="AI74" s="17"/>
      <c r="AJ74" s="17"/>
      <c r="AK74" s="17"/>
      <c r="AM74" s="31"/>
    </row>
    <row r="75" spans="2:39" s="3" customFormat="1" ht="3.95" customHeight="1" x14ac:dyDescent="0.2">
      <c r="B75" s="119"/>
      <c r="D75" s="40"/>
      <c r="E75" s="74"/>
      <c r="F75" s="74"/>
      <c r="G75" s="30"/>
      <c r="H75" s="30"/>
      <c r="I75" s="30"/>
      <c r="J75" s="30"/>
      <c r="K75" s="30"/>
      <c r="L75" s="30"/>
      <c r="N75" s="74"/>
      <c r="O75" s="87"/>
      <c r="P75" s="29"/>
      <c r="Q75" s="39"/>
      <c r="R75" s="37"/>
      <c r="S75" s="5"/>
      <c r="T75" s="52"/>
      <c r="U75" s="56"/>
      <c r="V75" s="39"/>
      <c r="W75" s="52"/>
      <c r="X75" s="6"/>
      <c r="Y75" s="39"/>
      <c r="Z75" s="60"/>
      <c r="AA75" s="39"/>
      <c r="AB75" s="60"/>
      <c r="AC75" s="75"/>
      <c r="AD75" s="179"/>
      <c r="AE75" s="39"/>
      <c r="AF75" s="52"/>
      <c r="AH75" s="17"/>
      <c r="AI75" s="17"/>
      <c r="AJ75" s="17"/>
      <c r="AK75" s="17"/>
      <c r="AM75" s="31"/>
    </row>
    <row r="76" spans="2:39" s="3" customFormat="1" ht="3.95" customHeight="1" x14ac:dyDescent="0.2">
      <c r="B76" s="119"/>
      <c r="D76" s="40"/>
      <c r="E76" s="74"/>
      <c r="F76" s="74"/>
      <c r="G76" s="30"/>
      <c r="H76" s="30"/>
      <c r="I76" s="30"/>
      <c r="J76" s="30"/>
      <c r="K76" s="30"/>
      <c r="L76" s="30"/>
      <c r="N76" s="74"/>
      <c r="O76" s="87"/>
      <c r="P76" s="29"/>
      <c r="Q76" s="39"/>
      <c r="R76" s="37"/>
      <c r="S76" s="5"/>
      <c r="T76" s="52"/>
      <c r="U76" s="56"/>
      <c r="V76" s="39"/>
      <c r="W76" s="52"/>
      <c r="X76" s="6"/>
      <c r="Y76" s="39"/>
      <c r="Z76" s="60"/>
      <c r="AA76" s="39"/>
      <c r="AB76" s="60"/>
      <c r="AC76" s="75"/>
      <c r="AD76" s="179"/>
      <c r="AE76" s="39"/>
      <c r="AF76" s="52"/>
      <c r="AH76" s="17"/>
      <c r="AI76" s="17"/>
      <c r="AJ76" s="17"/>
      <c r="AK76" s="17"/>
      <c r="AM76" s="31"/>
    </row>
    <row r="77" spans="2:39" s="3" customFormat="1" ht="3.95" customHeight="1" x14ac:dyDescent="0.2">
      <c r="B77" s="119"/>
      <c r="D77" s="40"/>
      <c r="E77" s="74"/>
      <c r="F77" s="74"/>
      <c r="G77" s="30"/>
      <c r="H77" s="30"/>
      <c r="I77" s="30"/>
      <c r="J77" s="30"/>
      <c r="K77" s="30"/>
      <c r="L77" s="30"/>
      <c r="N77" s="74"/>
      <c r="O77" s="87"/>
      <c r="P77" s="29"/>
      <c r="Q77" s="39"/>
      <c r="R77" s="37"/>
      <c r="S77" s="5"/>
      <c r="T77" s="52"/>
      <c r="U77" s="56"/>
      <c r="V77" s="39"/>
      <c r="W77" s="52"/>
      <c r="X77" s="6"/>
      <c r="Y77" s="39"/>
      <c r="Z77" s="60"/>
      <c r="AA77" s="39"/>
      <c r="AB77" s="60"/>
      <c r="AC77" s="75"/>
      <c r="AD77" s="179"/>
      <c r="AE77" s="39"/>
      <c r="AF77" s="52"/>
      <c r="AH77" s="17"/>
      <c r="AI77" s="17"/>
      <c r="AJ77" s="17"/>
      <c r="AK77" s="17"/>
      <c r="AM77" s="31"/>
    </row>
    <row r="78" spans="2:39" s="3" customFormat="1" ht="3.95" customHeight="1" x14ac:dyDescent="0.2">
      <c r="B78" s="119"/>
      <c r="D78" s="40"/>
      <c r="E78" s="74"/>
      <c r="F78" s="74"/>
      <c r="G78" s="30"/>
      <c r="H78" s="30"/>
      <c r="I78" s="30"/>
      <c r="J78" s="30"/>
      <c r="K78" s="30"/>
      <c r="L78" s="30"/>
      <c r="N78" s="74"/>
      <c r="O78" s="87"/>
      <c r="P78" s="29"/>
      <c r="Q78" s="39"/>
      <c r="R78" s="37"/>
      <c r="S78" s="5"/>
      <c r="T78" s="52"/>
      <c r="U78" s="56"/>
      <c r="V78" s="39"/>
      <c r="W78" s="52"/>
      <c r="X78" s="6"/>
      <c r="Y78" s="39"/>
      <c r="Z78" s="60"/>
      <c r="AA78" s="39"/>
      <c r="AB78" s="60"/>
      <c r="AC78" s="75"/>
      <c r="AD78" s="179"/>
      <c r="AE78" s="39"/>
      <c r="AF78" s="52"/>
      <c r="AH78" s="17"/>
      <c r="AI78" s="17"/>
      <c r="AJ78" s="17"/>
      <c r="AK78" s="17"/>
      <c r="AM78" s="31"/>
    </row>
    <row r="79" spans="2:39" s="3" customFormat="1" ht="3.95" customHeight="1" x14ac:dyDescent="0.2">
      <c r="B79" s="119"/>
      <c r="D79" s="40"/>
      <c r="E79" s="74"/>
      <c r="F79" s="74"/>
      <c r="G79" s="30"/>
      <c r="H79" s="30"/>
      <c r="I79" s="30"/>
      <c r="J79" s="30"/>
      <c r="K79" s="30"/>
      <c r="L79" s="30"/>
      <c r="N79" s="74"/>
      <c r="O79" s="87"/>
      <c r="P79" s="29"/>
      <c r="Q79" s="39"/>
      <c r="R79" s="37"/>
      <c r="S79" s="5"/>
      <c r="T79" s="52"/>
      <c r="U79" s="56"/>
      <c r="V79" s="39"/>
      <c r="W79" s="52"/>
      <c r="X79" s="6"/>
      <c r="Y79" s="39"/>
      <c r="Z79" s="60"/>
      <c r="AA79" s="39"/>
      <c r="AB79" s="60"/>
      <c r="AC79" s="75"/>
      <c r="AD79" s="179"/>
      <c r="AE79" s="39"/>
      <c r="AF79" s="52"/>
      <c r="AH79" s="17"/>
      <c r="AI79" s="17"/>
      <c r="AJ79" s="17"/>
      <c r="AK79" s="17"/>
      <c r="AM79" s="31"/>
    </row>
    <row r="80" spans="2:39" s="3" customFormat="1" ht="3.95" customHeight="1" x14ac:dyDescent="0.2">
      <c r="B80" s="119"/>
      <c r="D80" s="40"/>
      <c r="E80" s="74"/>
      <c r="F80" s="74"/>
      <c r="G80" s="30"/>
      <c r="H80" s="30"/>
      <c r="I80" s="30"/>
      <c r="J80" s="30"/>
      <c r="K80" s="30"/>
      <c r="L80" s="30"/>
      <c r="N80" s="74"/>
      <c r="O80" s="87"/>
      <c r="P80" s="29"/>
      <c r="Q80" s="39"/>
      <c r="R80" s="37"/>
      <c r="S80" s="5"/>
      <c r="T80" s="52"/>
      <c r="U80" s="56"/>
      <c r="V80" s="39"/>
      <c r="W80" s="52"/>
      <c r="X80" s="6"/>
      <c r="Y80" s="39"/>
      <c r="Z80" s="60"/>
      <c r="AA80" s="39"/>
      <c r="AB80" s="60"/>
      <c r="AC80" s="75"/>
      <c r="AD80" s="179"/>
      <c r="AE80" s="39"/>
      <c r="AF80" s="52"/>
      <c r="AH80" s="17"/>
      <c r="AI80" s="17"/>
      <c r="AJ80" s="17"/>
      <c r="AK80" s="17"/>
      <c r="AM80" s="31"/>
    </row>
    <row r="81" spans="2:39" s="3" customFormat="1" ht="3.95" customHeight="1" x14ac:dyDescent="0.2">
      <c r="B81" s="119"/>
      <c r="D81" s="40"/>
      <c r="E81" s="74"/>
      <c r="F81" s="74"/>
      <c r="G81" s="30"/>
      <c r="H81" s="30"/>
      <c r="I81" s="30"/>
      <c r="J81" s="30"/>
      <c r="K81" s="30"/>
      <c r="L81" s="30"/>
      <c r="N81" s="74"/>
      <c r="O81" s="87"/>
      <c r="P81" s="29"/>
      <c r="Q81" s="39"/>
      <c r="R81" s="37"/>
      <c r="S81" s="5"/>
      <c r="T81" s="52"/>
      <c r="U81" s="56"/>
      <c r="V81" s="39"/>
      <c r="W81" s="52"/>
      <c r="X81" s="6"/>
      <c r="Y81" s="39"/>
      <c r="Z81" s="60"/>
      <c r="AA81" s="39"/>
      <c r="AB81" s="60"/>
      <c r="AC81" s="75"/>
      <c r="AD81" s="179"/>
      <c r="AE81" s="39"/>
      <c r="AF81" s="52"/>
      <c r="AH81" s="17"/>
      <c r="AI81" s="17"/>
      <c r="AJ81" s="17"/>
      <c r="AK81" s="17"/>
      <c r="AM81" s="31"/>
    </row>
    <row r="82" spans="2:39" s="3" customFormat="1" ht="3.95" customHeight="1" x14ac:dyDescent="0.2">
      <c r="B82" s="119"/>
      <c r="D82" s="40"/>
      <c r="E82" s="74"/>
      <c r="F82" s="74"/>
      <c r="G82" s="30"/>
      <c r="H82" s="30"/>
      <c r="I82" s="30"/>
      <c r="J82" s="30"/>
      <c r="K82" s="30"/>
      <c r="L82" s="30"/>
      <c r="N82" s="74"/>
      <c r="O82" s="87"/>
      <c r="P82" s="29"/>
      <c r="Q82" s="39"/>
      <c r="R82" s="37"/>
      <c r="S82" s="5"/>
      <c r="T82" s="52"/>
      <c r="U82" s="56"/>
      <c r="V82" s="39"/>
      <c r="W82" s="52"/>
      <c r="X82" s="6"/>
      <c r="Y82" s="39"/>
      <c r="Z82" s="60"/>
      <c r="AA82" s="39"/>
      <c r="AB82" s="60"/>
      <c r="AC82" s="75"/>
      <c r="AD82" s="179"/>
      <c r="AE82" s="39"/>
      <c r="AF82" s="52"/>
      <c r="AH82" s="17"/>
      <c r="AI82" s="17"/>
      <c r="AJ82" s="17"/>
      <c r="AK82" s="17"/>
      <c r="AM82" s="31"/>
    </row>
    <row r="83" spans="2:39" s="3" customFormat="1" ht="3.95" customHeight="1" x14ac:dyDescent="0.2">
      <c r="B83" s="119"/>
      <c r="D83" s="40"/>
      <c r="E83" s="74"/>
      <c r="F83" s="74"/>
      <c r="G83" s="30"/>
      <c r="H83" s="30"/>
      <c r="I83" s="30"/>
      <c r="J83" s="30"/>
      <c r="K83" s="30"/>
      <c r="L83" s="30"/>
      <c r="N83" s="74"/>
      <c r="O83" s="87"/>
      <c r="P83" s="29"/>
      <c r="Q83" s="39"/>
      <c r="R83" s="37"/>
      <c r="S83" s="5"/>
      <c r="T83" s="52"/>
      <c r="U83" s="56"/>
      <c r="V83" s="39"/>
      <c r="W83" s="52"/>
      <c r="X83" s="6"/>
      <c r="Y83" s="39"/>
      <c r="Z83" s="60"/>
      <c r="AA83" s="39"/>
      <c r="AB83" s="60"/>
      <c r="AC83" s="75"/>
      <c r="AD83" s="179"/>
      <c r="AE83" s="39"/>
      <c r="AF83" s="52"/>
      <c r="AH83" s="17"/>
      <c r="AI83" s="17"/>
      <c r="AJ83" s="17"/>
      <c r="AK83" s="17"/>
      <c r="AM83" s="31"/>
    </row>
    <row r="84" spans="2:39" s="3" customFormat="1" ht="3.95" customHeight="1" x14ac:dyDescent="0.2">
      <c r="B84" s="119"/>
      <c r="D84" s="40"/>
      <c r="E84" s="74"/>
      <c r="F84" s="74"/>
      <c r="G84" s="30"/>
      <c r="H84" s="30"/>
      <c r="I84" s="30"/>
      <c r="J84" s="30"/>
      <c r="K84" s="30"/>
      <c r="L84" s="30"/>
      <c r="N84" s="74"/>
      <c r="O84" s="87"/>
      <c r="P84" s="29"/>
      <c r="Q84" s="39"/>
      <c r="R84" s="37"/>
      <c r="S84" s="5"/>
      <c r="T84" s="52"/>
      <c r="U84" s="56"/>
      <c r="V84" s="39"/>
      <c r="W84" s="52"/>
      <c r="X84" s="6"/>
      <c r="Y84" s="39"/>
      <c r="Z84" s="60"/>
      <c r="AA84" s="39"/>
      <c r="AB84" s="60"/>
      <c r="AC84" s="75"/>
      <c r="AD84" s="179"/>
      <c r="AE84" s="39"/>
      <c r="AF84" s="52"/>
      <c r="AH84" s="17"/>
      <c r="AI84" s="17"/>
      <c r="AJ84" s="17"/>
      <c r="AK84" s="17"/>
      <c r="AM84" s="31"/>
    </row>
    <row r="85" spans="2:39" s="3" customFormat="1" ht="3.95" customHeight="1" x14ac:dyDescent="0.2">
      <c r="B85" s="119"/>
      <c r="D85" s="40"/>
      <c r="E85" s="74"/>
      <c r="F85" s="74"/>
      <c r="G85" s="30"/>
      <c r="H85" s="30"/>
      <c r="I85" s="30"/>
      <c r="J85" s="30"/>
      <c r="K85" s="30"/>
      <c r="L85" s="30"/>
      <c r="N85" s="74"/>
      <c r="O85" s="87"/>
      <c r="P85" s="29"/>
      <c r="Q85" s="39"/>
      <c r="R85" s="37"/>
      <c r="S85" s="5"/>
      <c r="T85" s="52"/>
      <c r="U85" s="56"/>
      <c r="V85" s="39"/>
      <c r="W85" s="52"/>
      <c r="X85" s="6"/>
      <c r="Y85" s="39"/>
      <c r="Z85" s="60"/>
      <c r="AA85" s="39"/>
      <c r="AB85" s="60"/>
      <c r="AC85" s="75"/>
      <c r="AD85" s="179"/>
      <c r="AE85" s="39"/>
      <c r="AF85" s="52"/>
      <c r="AH85" s="17"/>
      <c r="AI85" s="17"/>
      <c r="AJ85" s="17"/>
      <c r="AK85" s="17"/>
      <c r="AM85" s="31"/>
    </row>
    <row r="86" spans="2:39" s="3" customFormat="1" ht="3.95" customHeight="1" x14ac:dyDescent="0.2">
      <c r="B86" s="119"/>
      <c r="D86" s="40"/>
      <c r="E86" s="74"/>
      <c r="F86" s="74"/>
      <c r="G86" s="30"/>
      <c r="H86" s="30"/>
      <c r="I86" s="30"/>
      <c r="J86" s="30"/>
      <c r="K86" s="30"/>
      <c r="L86" s="30"/>
      <c r="N86" s="74"/>
      <c r="O86" s="87"/>
      <c r="P86" s="29"/>
      <c r="Q86" s="39"/>
      <c r="R86" s="37"/>
      <c r="S86" s="5"/>
      <c r="T86" s="52"/>
      <c r="U86" s="56"/>
      <c r="V86" s="39"/>
      <c r="W86" s="52"/>
      <c r="X86" s="6"/>
      <c r="Y86" s="39"/>
      <c r="Z86" s="60"/>
      <c r="AA86" s="39"/>
      <c r="AB86" s="60"/>
      <c r="AC86" s="75"/>
      <c r="AD86" s="179"/>
      <c r="AE86" s="39"/>
      <c r="AF86" s="52"/>
      <c r="AH86" s="17"/>
      <c r="AI86" s="17"/>
      <c r="AJ86" s="17"/>
      <c r="AK86" s="17"/>
      <c r="AM86" s="31"/>
    </row>
    <row r="87" spans="2:39" s="3" customFormat="1" ht="3.95" customHeight="1" x14ac:dyDescent="0.2">
      <c r="B87" s="119"/>
      <c r="D87" s="40"/>
      <c r="E87" s="74"/>
      <c r="F87" s="74"/>
      <c r="G87" s="30"/>
      <c r="H87" s="30"/>
      <c r="I87" s="30"/>
      <c r="J87" s="30"/>
      <c r="K87" s="30"/>
      <c r="L87" s="30"/>
      <c r="N87" s="74"/>
      <c r="O87" s="87"/>
      <c r="P87" s="29"/>
      <c r="Q87" s="39"/>
      <c r="R87" s="37"/>
      <c r="S87" s="5"/>
      <c r="T87" s="52"/>
      <c r="U87" s="56"/>
      <c r="V87" s="39"/>
      <c r="W87" s="52"/>
      <c r="X87" s="6"/>
      <c r="Y87" s="39"/>
      <c r="Z87" s="60"/>
      <c r="AA87" s="39"/>
      <c r="AB87" s="60"/>
      <c r="AC87" s="75"/>
      <c r="AD87" s="179"/>
      <c r="AE87" s="39"/>
      <c r="AF87" s="52"/>
      <c r="AH87" s="17"/>
      <c r="AI87" s="17"/>
      <c r="AJ87" s="17"/>
      <c r="AK87" s="17"/>
      <c r="AM87" s="31"/>
    </row>
    <row r="88" spans="2:39" s="3" customFormat="1" ht="3.95" customHeight="1" x14ac:dyDescent="0.2">
      <c r="B88" s="119"/>
      <c r="D88" s="40"/>
      <c r="E88" s="74"/>
      <c r="F88" s="74"/>
      <c r="G88" s="30"/>
      <c r="H88" s="30"/>
      <c r="I88" s="30"/>
      <c r="J88" s="30"/>
      <c r="K88" s="30"/>
      <c r="L88" s="30"/>
      <c r="N88" s="74"/>
      <c r="O88" s="87"/>
      <c r="P88" s="29"/>
      <c r="Q88" s="39"/>
      <c r="R88" s="37"/>
      <c r="S88" s="5"/>
      <c r="T88" s="52"/>
      <c r="U88" s="56"/>
      <c r="V88" s="39"/>
      <c r="W88" s="52"/>
      <c r="X88" s="6"/>
      <c r="Y88" s="39"/>
      <c r="Z88" s="60"/>
      <c r="AA88" s="39"/>
      <c r="AB88" s="60"/>
      <c r="AC88" s="75"/>
      <c r="AD88" s="179"/>
      <c r="AE88" s="39"/>
      <c r="AF88" s="52"/>
      <c r="AH88" s="17"/>
      <c r="AI88" s="17"/>
      <c r="AJ88" s="17"/>
      <c r="AK88" s="17"/>
      <c r="AM88" s="31"/>
    </row>
    <row r="89" spans="2:39" s="3" customFormat="1" ht="3.95" customHeight="1" x14ac:dyDescent="0.2">
      <c r="B89" s="119"/>
      <c r="D89" s="40"/>
      <c r="E89" s="74"/>
      <c r="F89" s="74"/>
      <c r="G89" s="30"/>
      <c r="H89" s="30"/>
      <c r="I89" s="30"/>
      <c r="J89" s="30"/>
      <c r="K89" s="30"/>
      <c r="L89" s="30"/>
      <c r="N89" s="74"/>
      <c r="O89" s="87"/>
      <c r="P89" s="29"/>
      <c r="Q89" s="39"/>
      <c r="R89" s="37"/>
      <c r="S89" s="5"/>
      <c r="T89" s="52"/>
      <c r="U89" s="56"/>
      <c r="V89" s="39"/>
      <c r="W89" s="52"/>
      <c r="X89" s="6"/>
      <c r="Y89" s="39"/>
      <c r="Z89" s="60"/>
      <c r="AA89" s="39"/>
      <c r="AB89" s="60"/>
      <c r="AC89" s="75"/>
      <c r="AD89" s="179"/>
      <c r="AE89" s="39"/>
      <c r="AF89" s="52"/>
      <c r="AH89" s="17"/>
      <c r="AI89" s="17"/>
      <c r="AJ89" s="17"/>
      <c r="AK89" s="17"/>
      <c r="AM89" s="31"/>
    </row>
    <row r="90" spans="2:39" s="3" customFormat="1" ht="3.95" customHeight="1" x14ac:dyDescent="0.2">
      <c r="B90" s="119"/>
      <c r="D90" s="40"/>
      <c r="E90" s="74"/>
      <c r="F90" s="74"/>
      <c r="G90" s="30"/>
      <c r="H90" s="30"/>
      <c r="I90" s="30"/>
      <c r="J90" s="30"/>
      <c r="K90" s="30"/>
      <c r="L90" s="30"/>
      <c r="N90" s="74"/>
      <c r="O90" s="87"/>
      <c r="P90" s="29"/>
      <c r="Q90" s="39"/>
      <c r="R90" s="37"/>
      <c r="S90" s="5"/>
      <c r="T90" s="52"/>
      <c r="U90" s="56"/>
      <c r="V90" s="39"/>
      <c r="W90" s="52"/>
      <c r="X90" s="6"/>
      <c r="Y90" s="39"/>
      <c r="Z90" s="60"/>
      <c r="AA90" s="39"/>
      <c r="AB90" s="60"/>
      <c r="AC90" s="75"/>
      <c r="AD90" s="179"/>
      <c r="AE90" s="39"/>
      <c r="AF90" s="52"/>
      <c r="AH90" s="17"/>
      <c r="AI90" s="17"/>
      <c r="AJ90" s="17"/>
      <c r="AK90" s="17"/>
      <c r="AM90" s="31"/>
    </row>
    <row r="91" spans="2:39" s="3" customFormat="1" ht="3.95" customHeight="1" x14ac:dyDescent="0.2">
      <c r="B91" s="119"/>
      <c r="D91" s="40"/>
      <c r="E91" s="74"/>
      <c r="F91" s="74"/>
      <c r="G91" s="30"/>
      <c r="H91" s="30"/>
      <c r="I91" s="30"/>
      <c r="J91" s="30"/>
      <c r="K91" s="30"/>
      <c r="L91" s="30"/>
      <c r="N91" s="74"/>
      <c r="O91" s="87"/>
      <c r="P91" s="29"/>
      <c r="Q91" s="39"/>
      <c r="R91" s="37"/>
      <c r="S91" s="5"/>
      <c r="T91" s="52"/>
      <c r="U91" s="56"/>
      <c r="V91" s="39"/>
      <c r="W91" s="52"/>
      <c r="X91" s="6"/>
      <c r="Y91" s="39"/>
      <c r="Z91" s="60"/>
      <c r="AA91" s="39"/>
      <c r="AB91" s="60"/>
      <c r="AC91" s="75"/>
      <c r="AD91" s="179"/>
      <c r="AE91" s="39"/>
      <c r="AF91" s="52"/>
      <c r="AH91" s="17"/>
      <c r="AI91" s="17"/>
      <c r="AJ91" s="17"/>
      <c r="AK91" s="17"/>
      <c r="AM91" s="31"/>
    </row>
    <row r="92" spans="2:39" s="3" customFormat="1" ht="3.95" customHeight="1" x14ac:dyDescent="0.2">
      <c r="B92" s="119"/>
      <c r="D92" s="40"/>
      <c r="E92" s="74"/>
      <c r="F92" s="74"/>
      <c r="G92" s="30"/>
      <c r="H92" s="30"/>
      <c r="I92" s="30"/>
      <c r="J92" s="30"/>
      <c r="K92" s="30"/>
      <c r="L92" s="30"/>
      <c r="N92" s="74"/>
      <c r="O92" s="87"/>
      <c r="P92" s="29"/>
      <c r="Q92" s="39"/>
      <c r="R92" s="37"/>
      <c r="S92" s="5"/>
      <c r="T92" s="52"/>
      <c r="U92" s="56"/>
      <c r="V92" s="39"/>
      <c r="W92" s="52"/>
      <c r="X92" s="6"/>
      <c r="Y92" s="39"/>
      <c r="Z92" s="60"/>
      <c r="AA92" s="39"/>
      <c r="AB92" s="60"/>
      <c r="AC92" s="75"/>
      <c r="AD92" s="179"/>
      <c r="AE92" s="39"/>
      <c r="AF92" s="52"/>
      <c r="AH92" s="17"/>
      <c r="AI92" s="17"/>
      <c r="AJ92" s="17"/>
      <c r="AK92" s="17"/>
      <c r="AM92" s="31"/>
    </row>
    <row r="93" spans="2:39" s="3" customFormat="1" ht="3.95" customHeight="1" x14ac:dyDescent="0.2">
      <c r="B93" s="119"/>
      <c r="D93" s="40"/>
      <c r="E93" s="74"/>
      <c r="F93" s="74"/>
      <c r="G93" s="30"/>
      <c r="H93" s="30"/>
      <c r="I93" s="30"/>
      <c r="J93" s="30"/>
      <c r="K93" s="30"/>
      <c r="L93" s="30"/>
      <c r="N93" s="74"/>
      <c r="O93" s="87"/>
      <c r="P93" s="29"/>
      <c r="Q93" s="39"/>
      <c r="R93" s="37"/>
      <c r="S93" s="5"/>
      <c r="T93" s="52"/>
      <c r="U93" s="56"/>
      <c r="V93" s="39"/>
      <c r="W93" s="52"/>
      <c r="X93" s="6"/>
      <c r="Y93" s="39"/>
      <c r="Z93" s="60"/>
      <c r="AA93" s="39"/>
      <c r="AB93" s="60"/>
      <c r="AC93" s="75"/>
      <c r="AD93" s="179"/>
      <c r="AE93" s="39"/>
      <c r="AF93" s="52"/>
      <c r="AH93" s="17"/>
      <c r="AI93" s="17"/>
      <c r="AJ93" s="17"/>
      <c r="AK93" s="17"/>
      <c r="AM93" s="31"/>
    </row>
    <row r="94" spans="2:39" s="3" customFormat="1" ht="3.95" customHeight="1" x14ac:dyDescent="0.2">
      <c r="B94" s="119"/>
      <c r="D94" s="40"/>
      <c r="E94" s="74"/>
      <c r="F94" s="74"/>
      <c r="G94" s="30"/>
      <c r="H94" s="30"/>
      <c r="I94" s="30"/>
      <c r="J94" s="30"/>
      <c r="K94" s="30"/>
      <c r="L94" s="30"/>
      <c r="N94" s="74"/>
      <c r="O94" s="87"/>
      <c r="P94" s="29"/>
      <c r="Q94" s="39"/>
      <c r="R94" s="37"/>
      <c r="S94" s="5"/>
      <c r="T94" s="52"/>
      <c r="U94" s="56"/>
      <c r="V94" s="39"/>
      <c r="W94" s="52"/>
      <c r="X94" s="6"/>
      <c r="Y94" s="39"/>
      <c r="Z94" s="60"/>
      <c r="AA94" s="39"/>
      <c r="AB94" s="60"/>
      <c r="AC94" s="75"/>
      <c r="AD94" s="179"/>
      <c r="AE94" s="39"/>
      <c r="AF94" s="52"/>
      <c r="AH94" s="17"/>
      <c r="AI94" s="17"/>
      <c r="AJ94" s="17"/>
      <c r="AK94" s="17"/>
      <c r="AM94" s="31"/>
    </row>
    <row r="95" spans="2:39" s="3" customFormat="1" ht="3.95" customHeight="1" x14ac:dyDescent="0.2">
      <c r="B95" s="119"/>
      <c r="D95" s="40"/>
      <c r="E95" s="74"/>
      <c r="F95" s="74"/>
      <c r="G95" s="30"/>
      <c r="H95" s="30"/>
      <c r="I95" s="30"/>
      <c r="J95" s="30"/>
      <c r="K95" s="30"/>
      <c r="L95" s="30"/>
      <c r="N95" s="74"/>
      <c r="O95" s="87"/>
      <c r="P95" s="29"/>
      <c r="Q95" s="39"/>
      <c r="R95" s="37"/>
      <c r="S95" s="5"/>
      <c r="T95" s="52"/>
      <c r="U95" s="56"/>
      <c r="V95" s="39"/>
      <c r="W95" s="52"/>
      <c r="X95" s="6"/>
      <c r="Y95" s="39"/>
      <c r="Z95" s="60"/>
      <c r="AA95" s="39"/>
      <c r="AB95" s="60"/>
      <c r="AC95" s="75"/>
      <c r="AD95" s="179"/>
      <c r="AE95" s="39"/>
      <c r="AF95" s="52"/>
      <c r="AH95" s="17"/>
      <c r="AI95" s="17"/>
      <c r="AJ95" s="17"/>
      <c r="AK95" s="17"/>
      <c r="AM95" s="31"/>
    </row>
    <row r="96" spans="2:39" s="3" customFormat="1" ht="3.95" customHeight="1" x14ac:dyDescent="0.2">
      <c r="B96" s="119"/>
      <c r="D96" s="40"/>
      <c r="E96" s="74"/>
      <c r="F96" s="74"/>
      <c r="G96" s="30"/>
      <c r="H96" s="30"/>
      <c r="I96" s="30"/>
      <c r="J96" s="30"/>
      <c r="K96" s="30"/>
      <c r="L96" s="30"/>
      <c r="N96" s="74"/>
      <c r="O96" s="87"/>
      <c r="P96" s="29"/>
      <c r="Q96" s="39"/>
      <c r="R96" s="37"/>
      <c r="S96" s="5"/>
      <c r="T96" s="52"/>
      <c r="U96" s="56"/>
      <c r="V96" s="39"/>
      <c r="W96" s="52"/>
      <c r="X96" s="6"/>
      <c r="Y96" s="39"/>
      <c r="Z96" s="60"/>
      <c r="AA96" s="39"/>
      <c r="AB96" s="60"/>
      <c r="AC96" s="75"/>
      <c r="AD96" s="179"/>
      <c r="AE96" s="39"/>
      <c r="AF96" s="52"/>
      <c r="AH96" s="17"/>
      <c r="AI96" s="17"/>
      <c r="AJ96" s="17"/>
      <c r="AK96" s="17"/>
      <c r="AM96" s="31"/>
    </row>
    <row r="97" spans="2:39" s="3" customFormat="1" ht="3.95" customHeight="1" x14ac:dyDescent="0.2">
      <c r="B97" s="119"/>
      <c r="D97" s="40"/>
      <c r="E97" s="74"/>
      <c r="F97" s="74"/>
      <c r="G97" s="30"/>
      <c r="H97" s="30"/>
      <c r="I97" s="30"/>
      <c r="J97" s="30"/>
      <c r="K97" s="30"/>
      <c r="L97" s="30"/>
      <c r="N97" s="74"/>
      <c r="O97" s="87"/>
      <c r="P97" s="29"/>
      <c r="Q97" s="39"/>
      <c r="R97" s="37"/>
      <c r="S97" s="5"/>
      <c r="T97" s="52"/>
      <c r="U97" s="56"/>
      <c r="V97" s="39"/>
      <c r="W97" s="52"/>
      <c r="X97" s="6"/>
      <c r="Y97" s="39"/>
      <c r="Z97" s="60"/>
      <c r="AA97" s="39"/>
      <c r="AB97" s="60"/>
      <c r="AC97" s="75"/>
      <c r="AD97" s="179"/>
      <c r="AE97" s="39"/>
      <c r="AF97" s="52"/>
      <c r="AH97" s="17"/>
      <c r="AI97" s="17"/>
      <c r="AJ97" s="17"/>
      <c r="AK97" s="17"/>
      <c r="AM97" s="31"/>
    </row>
    <row r="98" spans="2:39" s="3" customFormat="1" ht="3.95" customHeight="1" x14ac:dyDescent="0.2">
      <c r="B98" s="119"/>
      <c r="D98" s="40"/>
      <c r="E98" s="74"/>
      <c r="F98" s="74"/>
      <c r="G98" s="30"/>
      <c r="H98" s="30"/>
      <c r="I98" s="30"/>
      <c r="J98" s="30"/>
      <c r="K98" s="30"/>
      <c r="L98" s="30"/>
      <c r="N98" s="74"/>
      <c r="O98" s="87"/>
      <c r="P98" s="29"/>
      <c r="Q98" s="39"/>
      <c r="R98" s="37"/>
      <c r="S98" s="5"/>
      <c r="T98" s="52"/>
      <c r="U98" s="56"/>
      <c r="V98" s="39"/>
      <c r="W98" s="52"/>
      <c r="X98" s="6"/>
      <c r="Y98" s="39"/>
      <c r="Z98" s="60"/>
      <c r="AA98" s="39"/>
      <c r="AB98" s="60"/>
      <c r="AC98" s="75"/>
      <c r="AD98" s="179"/>
      <c r="AE98" s="39"/>
      <c r="AF98" s="52"/>
      <c r="AH98" s="17"/>
      <c r="AI98" s="17"/>
      <c r="AJ98" s="17"/>
      <c r="AK98" s="17"/>
      <c r="AM98" s="31"/>
    </row>
    <row r="99" spans="2:39" s="3" customFormat="1" ht="3.95" customHeight="1" x14ac:dyDescent="0.2">
      <c r="B99" s="119"/>
      <c r="D99" s="40"/>
      <c r="E99" s="74"/>
      <c r="F99" s="74"/>
      <c r="G99" s="30"/>
      <c r="H99" s="30"/>
      <c r="I99" s="30"/>
      <c r="J99" s="30"/>
      <c r="K99" s="30"/>
      <c r="L99" s="30"/>
      <c r="N99" s="74"/>
      <c r="O99" s="87"/>
      <c r="P99" s="29"/>
      <c r="Q99" s="39"/>
      <c r="R99" s="37"/>
      <c r="S99" s="5"/>
      <c r="T99" s="52"/>
      <c r="U99" s="56"/>
      <c r="V99" s="39"/>
      <c r="W99" s="52"/>
      <c r="X99" s="6"/>
      <c r="Y99" s="39"/>
      <c r="Z99" s="60"/>
      <c r="AA99" s="39"/>
      <c r="AB99" s="60"/>
      <c r="AC99" s="75"/>
      <c r="AD99" s="179"/>
      <c r="AE99" s="39"/>
      <c r="AF99" s="52"/>
      <c r="AH99" s="17"/>
      <c r="AI99" s="17"/>
      <c r="AJ99" s="17"/>
      <c r="AK99" s="17"/>
      <c r="AM99" s="31"/>
    </row>
    <row r="100" spans="2:39" s="3" customFormat="1" ht="3.95" customHeight="1" x14ac:dyDescent="0.2">
      <c r="B100" s="119"/>
      <c r="D100" s="40"/>
      <c r="E100" s="74"/>
      <c r="F100" s="74"/>
      <c r="G100" s="30"/>
      <c r="H100" s="30"/>
      <c r="I100" s="30"/>
      <c r="J100" s="30"/>
      <c r="K100" s="30"/>
      <c r="L100" s="30"/>
      <c r="N100" s="74"/>
      <c r="O100" s="87"/>
      <c r="P100" s="29"/>
      <c r="Q100" s="39"/>
      <c r="R100" s="37"/>
      <c r="S100" s="5"/>
      <c r="T100" s="52"/>
      <c r="U100" s="56"/>
      <c r="V100" s="39"/>
      <c r="W100" s="52"/>
      <c r="X100" s="6"/>
      <c r="Y100" s="39"/>
      <c r="Z100" s="60"/>
      <c r="AA100" s="39"/>
      <c r="AB100" s="60"/>
      <c r="AC100" s="75"/>
      <c r="AD100" s="179"/>
      <c r="AE100" s="39"/>
      <c r="AF100" s="52"/>
      <c r="AH100" s="17"/>
      <c r="AI100" s="17"/>
      <c r="AJ100" s="17"/>
      <c r="AK100" s="17"/>
      <c r="AM100" s="31"/>
    </row>
    <row r="101" spans="2:39" s="3" customFormat="1" ht="3.95" customHeight="1" x14ac:dyDescent="0.2">
      <c r="B101" s="119"/>
      <c r="D101" s="40"/>
      <c r="E101" s="74"/>
      <c r="F101" s="74"/>
      <c r="G101" s="30"/>
      <c r="H101" s="30"/>
      <c r="I101" s="30"/>
      <c r="J101" s="30"/>
      <c r="K101" s="30"/>
      <c r="L101" s="30"/>
      <c r="N101" s="74"/>
      <c r="O101" s="87"/>
      <c r="P101" s="29"/>
      <c r="Q101" s="39"/>
      <c r="R101" s="37"/>
      <c r="S101" s="5"/>
      <c r="T101" s="52"/>
      <c r="U101" s="56"/>
      <c r="V101" s="39"/>
      <c r="W101" s="52"/>
      <c r="X101" s="6"/>
      <c r="Y101" s="39"/>
      <c r="Z101" s="60"/>
      <c r="AA101" s="39"/>
      <c r="AB101" s="60"/>
      <c r="AC101" s="75"/>
      <c r="AD101" s="179"/>
      <c r="AE101" s="39"/>
      <c r="AF101" s="52"/>
      <c r="AH101" s="17"/>
      <c r="AI101" s="17"/>
      <c r="AJ101" s="17"/>
      <c r="AK101" s="17"/>
      <c r="AM101" s="31"/>
    </row>
    <row r="102" spans="2:39" s="3" customFormat="1" ht="3.95" customHeight="1" x14ac:dyDescent="0.2">
      <c r="B102" s="119"/>
      <c r="D102" s="40"/>
      <c r="E102" s="74"/>
      <c r="F102" s="74"/>
      <c r="G102" s="30"/>
      <c r="H102" s="30"/>
      <c r="I102" s="30"/>
      <c r="J102" s="30"/>
      <c r="K102" s="30"/>
      <c r="L102" s="30"/>
      <c r="N102" s="74"/>
      <c r="O102" s="87"/>
      <c r="P102" s="29"/>
      <c r="Q102" s="39"/>
      <c r="R102" s="37"/>
      <c r="S102" s="5"/>
      <c r="T102" s="52"/>
      <c r="U102" s="56"/>
      <c r="V102" s="39"/>
      <c r="W102" s="52"/>
      <c r="X102" s="6"/>
      <c r="Y102" s="39"/>
      <c r="Z102" s="60"/>
      <c r="AA102" s="39"/>
      <c r="AB102" s="60"/>
      <c r="AC102" s="75"/>
      <c r="AD102" s="179"/>
      <c r="AE102" s="39"/>
      <c r="AF102" s="52"/>
      <c r="AH102" s="17"/>
      <c r="AI102" s="17"/>
      <c r="AJ102" s="17"/>
      <c r="AK102" s="17"/>
      <c r="AM102" s="31"/>
    </row>
    <row r="103" spans="2:39" s="3" customFormat="1" ht="3.95" customHeight="1" x14ac:dyDescent="0.2">
      <c r="B103" s="119"/>
      <c r="D103" s="40"/>
      <c r="E103" s="74"/>
      <c r="F103" s="74"/>
      <c r="G103" s="30"/>
      <c r="H103" s="30"/>
      <c r="I103" s="30"/>
      <c r="J103" s="30"/>
      <c r="K103" s="30"/>
      <c r="L103" s="30"/>
      <c r="N103" s="74"/>
      <c r="O103" s="87"/>
      <c r="P103" s="29"/>
      <c r="Q103" s="39"/>
      <c r="R103" s="37"/>
      <c r="S103" s="5"/>
      <c r="T103" s="52"/>
      <c r="U103" s="56"/>
      <c r="V103" s="39"/>
      <c r="W103" s="52"/>
      <c r="X103" s="6"/>
      <c r="Y103" s="39"/>
      <c r="Z103" s="60"/>
      <c r="AA103" s="39"/>
      <c r="AB103" s="60"/>
      <c r="AC103" s="75"/>
      <c r="AD103" s="179"/>
      <c r="AE103" s="39"/>
      <c r="AF103" s="52"/>
      <c r="AH103" s="17"/>
      <c r="AI103" s="17"/>
      <c r="AJ103" s="17"/>
      <c r="AK103" s="17"/>
      <c r="AM103" s="31"/>
    </row>
    <row r="104" spans="2:39" s="3" customFormat="1" ht="3.95" customHeight="1" x14ac:dyDescent="0.2">
      <c r="B104" s="119"/>
      <c r="D104" s="40"/>
      <c r="E104" s="74"/>
      <c r="F104" s="74"/>
      <c r="G104" s="30"/>
      <c r="H104" s="30"/>
      <c r="I104" s="30"/>
      <c r="J104" s="30"/>
      <c r="K104" s="30"/>
      <c r="L104" s="30"/>
      <c r="N104" s="74"/>
      <c r="O104" s="87"/>
      <c r="P104" s="29"/>
      <c r="Q104" s="39"/>
      <c r="R104" s="37"/>
      <c r="S104" s="5"/>
      <c r="T104" s="52"/>
      <c r="U104" s="56"/>
      <c r="V104" s="39"/>
      <c r="W104" s="52"/>
      <c r="X104" s="6"/>
      <c r="Y104" s="39"/>
      <c r="Z104" s="60"/>
      <c r="AA104" s="39"/>
      <c r="AB104" s="60"/>
      <c r="AC104" s="75"/>
      <c r="AD104" s="179"/>
      <c r="AE104" s="39"/>
      <c r="AF104" s="52"/>
      <c r="AH104" s="17"/>
      <c r="AI104" s="17"/>
      <c r="AJ104" s="17"/>
      <c r="AK104" s="17"/>
      <c r="AM104" s="31"/>
    </row>
    <row r="105" spans="2:39" s="3" customFormat="1" ht="3.95" customHeight="1" x14ac:dyDescent="0.2">
      <c r="B105" s="119"/>
      <c r="D105" s="40"/>
      <c r="E105" s="74"/>
      <c r="F105" s="74"/>
      <c r="G105" s="30"/>
      <c r="H105" s="30"/>
      <c r="I105" s="30"/>
      <c r="J105" s="30"/>
      <c r="K105" s="30"/>
      <c r="L105" s="30"/>
      <c r="N105" s="74"/>
      <c r="O105" s="87"/>
      <c r="P105" s="29"/>
      <c r="Q105" s="39"/>
      <c r="R105" s="37"/>
      <c r="S105" s="5"/>
      <c r="T105" s="52"/>
      <c r="U105" s="56"/>
      <c r="V105" s="39"/>
      <c r="W105" s="52"/>
      <c r="X105" s="6"/>
      <c r="Y105" s="39"/>
      <c r="Z105" s="60"/>
      <c r="AA105" s="39"/>
      <c r="AB105" s="60"/>
      <c r="AC105" s="75"/>
      <c r="AD105" s="179"/>
      <c r="AE105" s="39"/>
      <c r="AF105" s="52"/>
      <c r="AH105" s="17"/>
      <c r="AI105" s="17"/>
      <c r="AJ105" s="17"/>
      <c r="AK105" s="17"/>
      <c r="AM105" s="31"/>
    </row>
    <row r="106" spans="2:39" s="3" customFormat="1" ht="3.95" customHeight="1" x14ac:dyDescent="0.2">
      <c r="B106" s="119"/>
      <c r="D106" s="40"/>
      <c r="E106" s="74"/>
      <c r="F106" s="74"/>
      <c r="G106" s="30"/>
      <c r="H106" s="30"/>
      <c r="I106" s="30"/>
      <c r="J106" s="30"/>
      <c r="K106" s="30"/>
      <c r="L106" s="30"/>
      <c r="N106" s="74"/>
      <c r="O106" s="87"/>
      <c r="P106" s="29"/>
      <c r="Q106" s="39"/>
      <c r="R106" s="37"/>
      <c r="S106" s="5"/>
      <c r="T106" s="52"/>
      <c r="U106" s="56"/>
      <c r="V106" s="39"/>
      <c r="W106" s="52"/>
      <c r="X106" s="6"/>
      <c r="Y106" s="39"/>
      <c r="Z106" s="60"/>
      <c r="AA106" s="39"/>
      <c r="AB106" s="60"/>
      <c r="AC106" s="75"/>
      <c r="AD106" s="179"/>
      <c r="AE106" s="39"/>
      <c r="AF106" s="52"/>
      <c r="AH106" s="17"/>
      <c r="AI106" s="17"/>
      <c r="AJ106" s="17"/>
      <c r="AK106" s="17"/>
      <c r="AM106" s="31"/>
    </row>
    <row r="107" spans="2:39" s="3" customFormat="1" ht="3.95" customHeight="1" x14ac:dyDescent="0.2">
      <c r="B107" s="119"/>
      <c r="D107" s="40"/>
      <c r="E107" s="74"/>
      <c r="F107" s="74"/>
      <c r="G107" s="30"/>
      <c r="H107" s="30"/>
      <c r="I107" s="30"/>
      <c r="J107" s="30"/>
      <c r="K107" s="30"/>
      <c r="L107" s="30"/>
      <c r="N107" s="74"/>
      <c r="O107" s="87"/>
      <c r="P107" s="29"/>
      <c r="Q107" s="39"/>
      <c r="R107" s="37"/>
      <c r="S107" s="5"/>
      <c r="T107" s="52"/>
      <c r="U107" s="56"/>
      <c r="V107" s="39"/>
      <c r="W107" s="52"/>
      <c r="X107" s="6"/>
      <c r="Y107" s="39"/>
      <c r="Z107" s="60"/>
      <c r="AA107" s="39"/>
      <c r="AB107" s="60"/>
      <c r="AC107" s="75"/>
      <c r="AD107" s="179"/>
      <c r="AE107" s="39"/>
      <c r="AF107" s="52"/>
      <c r="AH107" s="17"/>
      <c r="AI107" s="17"/>
      <c r="AJ107" s="17"/>
      <c r="AK107" s="17"/>
      <c r="AM107" s="31"/>
    </row>
    <row r="108" spans="2:39" s="3" customFormat="1" ht="3.95" customHeight="1" x14ac:dyDescent="0.2">
      <c r="B108" s="119"/>
      <c r="D108" s="40"/>
      <c r="E108" s="74"/>
      <c r="F108" s="74"/>
      <c r="G108" s="30"/>
      <c r="H108" s="30"/>
      <c r="I108" s="30"/>
      <c r="J108" s="30"/>
      <c r="K108" s="30"/>
      <c r="L108" s="30"/>
      <c r="N108" s="74"/>
      <c r="O108" s="87"/>
      <c r="P108" s="29"/>
      <c r="Q108" s="39"/>
      <c r="R108" s="37"/>
      <c r="S108" s="5"/>
      <c r="T108" s="52"/>
      <c r="U108" s="56"/>
      <c r="V108" s="39"/>
      <c r="W108" s="52"/>
      <c r="X108" s="6"/>
      <c r="Y108" s="39"/>
      <c r="Z108" s="60"/>
      <c r="AA108" s="39"/>
      <c r="AB108" s="60"/>
      <c r="AC108" s="75"/>
      <c r="AD108" s="179"/>
      <c r="AE108" s="39"/>
      <c r="AF108" s="52"/>
      <c r="AH108" s="17"/>
      <c r="AI108" s="17"/>
      <c r="AJ108" s="17"/>
      <c r="AK108" s="17"/>
      <c r="AM108" s="31"/>
    </row>
    <row r="109" spans="2:39" s="3" customFormat="1" ht="3.95" customHeight="1" x14ac:dyDescent="0.2">
      <c r="B109" s="119"/>
      <c r="D109" s="40"/>
      <c r="E109" s="74"/>
      <c r="F109" s="74"/>
      <c r="G109" s="30"/>
      <c r="H109" s="30"/>
      <c r="I109" s="30"/>
      <c r="J109" s="30"/>
      <c r="K109" s="30"/>
      <c r="L109" s="30"/>
      <c r="N109" s="74"/>
      <c r="O109" s="87"/>
      <c r="P109" s="29"/>
      <c r="Q109" s="39"/>
      <c r="R109" s="37"/>
      <c r="S109" s="5"/>
      <c r="T109" s="52"/>
      <c r="U109" s="56"/>
      <c r="V109" s="39"/>
      <c r="W109" s="52"/>
      <c r="X109" s="6"/>
      <c r="Y109" s="39"/>
      <c r="Z109" s="60"/>
      <c r="AA109" s="39"/>
      <c r="AB109" s="60"/>
      <c r="AC109" s="75"/>
      <c r="AD109" s="179"/>
      <c r="AE109" s="39"/>
      <c r="AF109" s="52"/>
      <c r="AH109" s="17"/>
      <c r="AI109" s="17"/>
      <c r="AJ109" s="17"/>
      <c r="AK109" s="17"/>
      <c r="AM109" s="31"/>
    </row>
    <row r="110" spans="2:39" s="3" customFormat="1" ht="3.95" customHeight="1" x14ac:dyDescent="0.2">
      <c r="B110" s="119"/>
      <c r="D110" s="40"/>
      <c r="E110" s="74"/>
      <c r="F110" s="74"/>
      <c r="G110" s="30"/>
      <c r="H110" s="30"/>
      <c r="I110" s="30"/>
      <c r="J110" s="30"/>
      <c r="K110" s="30"/>
      <c r="L110" s="30"/>
      <c r="N110" s="74"/>
      <c r="O110" s="87"/>
      <c r="P110" s="29"/>
      <c r="Q110" s="39"/>
      <c r="R110" s="37"/>
      <c r="S110" s="5"/>
      <c r="T110" s="52"/>
      <c r="U110" s="56"/>
      <c r="V110" s="39"/>
      <c r="W110" s="52"/>
      <c r="X110" s="6"/>
      <c r="Y110" s="39"/>
      <c r="Z110" s="60"/>
      <c r="AA110" s="39"/>
      <c r="AB110" s="60"/>
      <c r="AC110" s="75"/>
      <c r="AD110" s="179"/>
      <c r="AE110" s="39"/>
      <c r="AF110" s="52"/>
      <c r="AH110" s="17"/>
      <c r="AI110" s="17"/>
      <c r="AJ110" s="17"/>
      <c r="AK110" s="17"/>
      <c r="AM110" s="31"/>
    </row>
    <row r="111" spans="2:39" s="3" customFormat="1" ht="3.95" customHeight="1" x14ac:dyDescent="0.2">
      <c r="B111" s="119"/>
      <c r="D111" s="40"/>
      <c r="E111" s="74"/>
      <c r="F111" s="74"/>
      <c r="G111" s="30"/>
      <c r="H111" s="30"/>
      <c r="I111" s="30"/>
      <c r="J111" s="30"/>
      <c r="K111" s="30"/>
      <c r="L111" s="30"/>
      <c r="N111" s="74"/>
      <c r="O111" s="87"/>
      <c r="P111" s="29"/>
      <c r="Q111" s="39"/>
      <c r="R111" s="37"/>
      <c r="S111" s="5"/>
      <c r="T111" s="52"/>
      <c r="U111" s="56"/>
      <c r="V111" s="39"/>
      <c r="W111" s="52"/>
      <c r="X111" s="6"/>
      <c r="Y111" s="39"/>
      <c r="Z111" s="60"/>
      <c r="AA111" s="39"/>
      <c r="AB111" s="60"/>
      <c r="AC111" s="75"/>
      <c r="AD111" s="179"/>
      <c r="AE111" s="39"/>
      <c r="AF111" s="52"/>
      <c r="AH111" s="17"/>
      <c r="AI111" s="17"/>
      <c r="AJ111" s="17"/>
      <c r="AK111" s="17"/>
      <c r="AM111" s="31"/>
    </row>
    <row r="112" spans="2:39" s="3" customFormat="1" ht="3.95" customHeight="1" x14ac:dyDescent="0.2">
      <c r="B112" s="119"/>
      <c r="D112" s="40"/>
      <c r="E112" s="74"/>
      <c r="F112" s="74"/>
      <c r="G112" s="30"/>
      <c r="H112" s="30"/>
      <c r="I112" s="30"/>
      <c r="J112" s="30"/>
      <c r="K112" s="30"/>
      <c r="L112" s="30"/>
      <c r="N112" s="74"/>
      <c r="O112" s="87"/>
      <c r="P112" s="29"/>
      <c r="Q112" s="39"/>
      <c r="R112" s="37"/>
      <c r="S112" s="5"/>
      <c r="T112" s="52"/>
      <c r="U112" s="56"/>
      <c r="V112" s="39"/>
      <c r="W112" s="52"/>
      <c r="X112" s="6"/>
      <c r="Y112" s="39"/>
      <c r="Z112" s="60"/>
      <c r="AA112" s="39"/>
      <c r="AB112" s="60"/>
      <c r="AC112" s="75"/>
      <c r="AD112" s="179"/>
      <c r="AE112" s="39"/>
      <c r="AF112" s="52"/>
      <c r="AH112" s="17"/>
      <c r="AI112" s="17"/>
      <c r="AJ112" s="17"/>
      <c r="AK112" s="17"/>
      <c r="AM112" s="31"/>
    </row>
    <row r="113" spans="2:39" s="3" customFormat="1" ht="3.95" customHeight="1" x14ac:dyDescent="0.2">
      <c r="B113" s="119"/>
      <c r="D113" s="40"/>
      <c r="E113" s="74"/>
      <c r="F113" s="74"/>
      <c r="G113" s="30"/>
      <c r="H113" s="30"/>
      <c r="I113" s="30"/>
      <c r="J113" s="30"/>
      <c r="K113" s="30"/>
      <c r="L113" s="30"/>
      <c r="N113" s="74"/>
      <c r="O113" s="87"/>
      <c r="P113" s="29"/>
      <c r="Q113" s="39"/>
      <c r="R113" s="37"/>
      <c r="S113" s="5"/>
      <c r="T113" s="52"/>
      <c r="U113" s="56"/>
      <c r="V113" s="39"/>
      <c r="W113" s="52"/>
      <c r="X113" s="6"/>
      <c r="Y113" s="39"/>
      <c r="Z113" s="60"/>
      <c r="AA113" s="39"/>
      <c r="AB113" s="60"/>
      <c r="AC113" s="75"/>
      <c r="AD113" s="179"/>
      <c r="AE113" s="39"/>
      <c r="AF113" s="52"/>
      <c r="AH113" s="17"/>
      <c r="AI113" s="17"/>
      <c r="AJ113" s="17"/>
      <c r="AK113" s="17"/>
      <c r="AM113" s="31"/>
    </row>
    <row r="114" spans="2:39" s="3" customFormat="1" ht="3.95" customHeight="1" x14ac:dyDescent="0.2">
      <c r="B114" s="119"/>
      <c r="D114" s="40"/>
      <c r="E114" s="74"/>
      <c r="F114" s="74"/>
      <c r="G114" s="30"/>
      <c r="H114" s="30"/>
      <c r="I114" s="30"/>
      <c r="J114" s="30"/>
      <c r="K114" s="30"/>
      <c r="L114" s="30"/>
      <c r="N114" s="74"/>
      <c r="O114" s="87"/>
      <c r="P114" s="29"/>
      <c r="Q114" s="39"/>
      <c r="R114" s="37"/>
      <c r="S114" s="5"/>
      <c r="T114" s="52"/>
      <c r="U114" s="56"/>
      <c r="V114" s="39"/>
      <c r="W114" s="52"/>
      <c r="X114" s="6"/>
      <c r="Y114" s="39"/>
      <c r="Z114" s="60"/>
      <c r="AA114" s="39"/>
      <c r="AB114" s="60"/>
      <c r="AC114" s="75"/>
      <c r="AD114" s="179"/>
      <c r="AE114" s="39"/>
      <c r="AF114" s="52"/>
      <c r="AH114" s="17"/>
      <c r="AI114" s="17"/>
      <c r="AJ114" s="17"/>
      <c r="AK114" s="17"/>
      <c r="AM114" s="31"/>
    </row>
    <row r="115" spans="2:39" s="3" customFormat="1" ht="3.95" customHeight="1" x14ac:dyDescent="0.2">
      <c r="B115" s="119"/>
      <c r="D115" s="40"/>
      <c r="E115" s="74"/>
      <c r="F115" s="74"/>
      <c r="G115" s="30"/>
      <c r="H115" s="30"/>
      <c r="I115" s="30"/>
      <c r="J115" s="30"/>
      <c r="K115" s="30"/>
      <c r="L115" s="30"/>
      <c r="N115" s="74"/>
      <c r="O115" s="87"/>
      <c r="P115" s="29"/>
      <c r="Q115" s="39"/>
      <c r="R115" s="37"/>
      <c r="S115" s="5"/>
      <c r="T115" s="52"/>
      <c r="U115" s="56"/>
      <c r="V115" s="39"/>
      <c r="W115" s="52"/>
      <c r="X115" s="6"/>
      <c r="Y115" s="39"/>
      <c r="Z115" s="60"/>
      <c r="AA115" s="39"/>
      <c r="AB115" s="60"/>
      <c r="AC115" s="75"/>
      <c r="AD115" s="179"/>
      <c r="AE115" s="39"/>
      <c r="AF115" s="52"/>
      <c r="AH115" s="17"/>
      <c r="AI115" s="17"/>
      <c r="AJ115" s="17"/>
      <c r="AK115" s="17"/>
      <c r="AM115" s="31"/>
    </row>
    <row r="116" spans="2:39" s="3" customFormat="1" ht="3.95" customHeight="1" x14ac:dyDescent="0.2">
      <c r="B116" s="119"/>
      <c r="D116" s="40"/>
      <c r="E116" s="74"/>
      <c r="F116" s="74"/>
      <c r="G116" s="30"/>
      <c r="H116" s="30"/>
      <c r="I116" s="30"/>
      <c r="J116" s="30"/>
      <c r="K116" s="30"/>
      <c r="L116" s="30"/>
      <c r="N116" s="74"/>
      <c r="O116" s="87"/>
      <c r="P116" s="29"/>
      <c r="Q116" s="39"/>
      <c r="R116" s="37"/>
      <c r="S116" s="5"/>
      <c r="T116" s="52"/>
      <c r="U116" s="56"/>
      <c r="V116" s="39"/>
      <c r="W116" s="52"/>
      <c r="X116" s="6"/>
      <c r="Y116" s="39"/>
      <c r="Z116" s="60"/>
      <c r="AA116" s="39"/>
      <c r="AB116" s="60"/>
      <c r="AC116" s="75"/>
      <c r="AD116" s="179"/>
      <c r="AE116" s="39"/>
      <c r="AF116" s="52"/>
      <c r="AH116" s="17"/>
      <c r="AI116" s="17"/>
      <c r="AJ116" s="17"/>
      <c r="AK116" s="17"/>
      <c r="AM116" s="31"/>
    </row>
    <row r="117" spans="2:39" s="3" customFormat="1" ht="3.95" customHeight="1" x14ac:dyDescent="0.2">
      <c r="B117" s="119"/>
      <c r="D117" s="40"/>
      <c r="E117" s="74"/>
      <c r="F117" s="74"/>
      <c r="G117" s="30"/>
      <c r="H117" s="30"/>
      <c r="I117" s="30"/>
      <c r="J117" s="30"/>
      <c r="K117" s="30"/>
      <c r="L117" s="30"/>
      <c r="N117" s="74"/>
      <c r="O117" s="87"/>
      <c r="P117" s="29"/>
      <c r="Q117" s="39"/>
      <c r="R117" s="37"/>
      <c r="S117" s="5"/>
      <c r="T117" s="52"/>
      <c r="U117" s="56"/>
      <c r="V117" s="39"/>
      <c r="W117" s="52"/>
      <c r="X117" s="6"/>
      <c r="Y117" s="39"/>
      <c r="Z117" s="60"/>
      <c r="AA117" s="39"/>
      <c r="AB117" s="60"/>
      <c r="AC117" s="75"/>
      <c r="AD117" s="179"/>
      <c r="AE117" s="39"/>
      <c r="AF117" s="52"/>
      <c r="AH117" s="17"/>
      <c r="AI117" s="17"/>
      <c r="AJ117" s="17"/>
      <c r="AK117" s="17"/>
      <c r="AM117" s="31"/>
    </row>
    <row r="118" spans="2:39" s="3" customFormat="1" ht="3.95" customHeight="1" x14ac:dyDescent="0.2">
      <c r="B118" s="119"/>
      <c r="D118" s="40"/>
      <c r="E118" s="74"/>
      <c r="F118" s="74"/>
      <c r="G118" s="30"/>
      <c r="H118" s="30"/>
      <c r="I118" s="30"/>
      <c r="J118" s="30"/>
      <c r="K118" s="30"/>
      <c r="L118" s="30"/>
      <c r="N118" s="74"/>
      <c r="O118" s="87"/>
      <c r="P118" s="29"/>
      <c r="Q118" s="39"/>
      <c r="R118" s="37"/>
      <c r="S118" s="5"/>
      <c r="T118" s="52"/>
      <c r="U118" s="56"/>
      <c r="V118" s="39"/>
      <c r="W118" s="52"/>
      <c r="X118" s="6"/>
      <c r="Y118" s="39"/>
      <c r="Z118" s="60"/>
      <c r="AA118" s="39"/>
      <c r="AB118" s="60"/>
      <c r="AC118" s="75"/>
      <c r="AD118" s="179"/>
      <c r="AE118" s="39"/>
      <c r="AF118" s="52"/>
      <c r="AH118" s="17"/>
      <c r="AI118" s="17"/>
      <c r="AJ118" s="17"/>
      <c r="AK118" s="17"/>
      <c r="AM118" s="31"/>
    </row>
    <row r="119" spans="2:39" s="3" customFormat="1" ht="3.95" customHeight="1" x14ac:dyDescent="0.2">
      <c r="B119" s="119"/>
      <c r="D119" s="40"/>
      <c r="E119" s="74"/>
      <c r="F119" s="74"/>
      <c r="G119" s="30"/>
      <c r="H119" s="30"/>
      <c r="I119" s="30"/>
      <c r="J119" s="30"/>
      <c r="K119" s="30"/>
      <c r="L119" s="30"/>
      <c r="N119" s="74"/>
      <c r="O119" s="87"/>
      <c r="P119" s="29"/>
      <c r="Q119" s="39"/>
      <c r="R119" s="37"/>
      <c r="S119" s="5"/>
      <c r="T119" s="52"/>
      <c r="U119" s="56"/>
      <c r="V119" s="39"/>
      <c r="W119" s="52"/>
      <c r="X119" s="6"/>
      <c r="Y119" s="39"/>
      <c r="Z119" s="60"/>
      <c r="AA119" s="39"/>
      <c r="AB119" s="60"/>
      <c r="AC119" s="75"/>
      <c r="AD119" s="179"/>
      <c r="AE119" s="39"/>
      <c r="AF119" s="52"/>
      <c r="AH119" s="17"/>
      <c r="AI119" s="17"/>
      <c r="AJ119" s="17"/>
      <c r="AK119" s="17"/>
      <c r="AM119" s="31"/>
    </row>
    <row r="120" spans="2:39" s="3" customFormat="1" ht="3.95" customHeight="1" x14ac:dyDescent="0.2">
      <c r="B120" s="119"/>
      <c r="D120" s="40"/>
      <c r="E120" s="74"/>
      <c r="F120" s="74"/>
      <c r="G120" s="30"/>
      <c r="H120" s="30"/>
      <c r="I120" s="30"/>
      <c r="J120" s="30"/>
      <c r="K120" s="30"/>
      <c r="L120" s="30"/>
      <c r="N120" s="74"/>
      <c r="O120" s="87"/>
      <c r="P120" s="29"/>
      <c r="Q120" s="39"/>
      <c r="R120" s="37"/>
      <c r="S120" s="5"/>
      <c r="T120" s="52"/>
      <c r="U120" s="56"/>
      <c r="V120" s="39"/>
      <c r="W120" s="52"/>
      <c r="X120" s="6"/>
      <c r="Y120" s="39"/>
      <c r="Z120" s="60"/>
      <c r="AA120" s="39"/>
      <c r="AB120" s="60"/>
      <c r="AC120" s="75"/>
      <c r="AD120" s="179"/>
      <c r="AE120" s="39"/>
      <c r="AF120" s="52"/>
      <c r="AH120" s="17"/>
      <c r="AI120" s="17"/>
      <c r="AJ120" s="17"/>
      <c r="AK120" s="17"/>
      <c r="AM120" s="31"/>
    </row>
    <row r="121" spans="2:39" s="3" customFormat="1" ht="3.95" customHeight="1" x14ac:dyDescent="0.2">
      <c r="B121" s="119"/>
      <c r="D121" s="40"/>
      <c r="E121" s="74"/>
      <c r="F121" s="74"/>
      <c r="G121" s="30"/>
      <c r="H121" s="30"/>
      <c r="I121" s="30"/>
      <c r="J121" s="30"/>
      <c r="K121" s="30"/>
      <c r="L121" s="30"/>
      <c r="N121" s="74"/>
      <c r="O121" s="87"/>
      <c r="P121" s="29"/>
      <c r="Q121" s="39"/>
      <c r="R121" s="37"/>
      <c r="S121" s="5"/>
      <c r="T121" s="52"/>
      <c r="U121" s="56"/>
      <c r="V121" s="39"/>
      <c r="W121" s="52"/>
      <c r="X121" s="6"/>
      <c r="Y121" s="39"/>
      <c r="Z121" s="60"/>
      <c r="AA121" s="39"/>
      <c r="AB121" s="60"/>
      <c r="AC121" s="75"/>
      <c r="AD121" s="179"/>
      <c r="AE121" s="39"/>
      <c r="AF121" s="52"/>
      <c r="AH121" s="17"/>
      <c r="AI121" s="17"/>
      <c r="AJ121" s="17"/>
      <c r="AK121" s="17"/>
      <c r="AM121" s="31"/>
    </row>
    <row r="122" spans="2:39" s="3" customFormat="1" ht="3.95" customHeight="1" x14ac:dyDescent="0.2">
      <c r="B122" s="119"/>
      <c r="D122" s="40"/>
      <c r="E122" s="74"/>
      <c r="F122" s="74"/>
      <c r="G122" s="30"/>
      <c r="H122" s="30"/>
      <c r="I122" s="30"/>
      <c r="J122" s="30"/>
      <c r="K122" s="30"/>
      <c r="L122" s="30"/>
      <c r="N122" s="74"/>
      <c r="O122" s="87"/>
      <c r="P122" s="29"/>
      <c r="Q122" s="39"/>
      <c r="R122" s="37"/>
      <c r="S122" s="5"/>
      <c r="T122" s="52"/>
      <c r="U122" s="56"/>
      <c r="V122" s="39"/>
      <c r="W122" s="52"/>
      <c r="X122" s="6"/>
      <c r="Y122" s="39"/>
      <c r="Z122" s="60"/>
      <c r="AA122" s="39"/>
      <c r="AB122" s="60"/>
      <c r="AC122" s="75"/>
      <c r="AD122" s="179"/>
      <c r="AE122" s="39"/>
      <c r="AF122" s="52"/>
      <c r="AH122" s="17"/>
      <c r="AI122" s="17"/>
      <c r="AJ122" s="17"/>
      <c r="AK122" s="17"/>
      <c r="AM122" s="31"/>
    </row>
    <row r="123" spans="2:39" s="3" customFormat="1" ht="3.95" customHeight="1" x14ac:dyDescent="0.2">
      <c r="B123" s="119"/>
      <c r="D123" s="40"/>
      <c r="E123" s="74"/>
      <c r="F123" s="74"/>
      <c r="G123" s="30"/>
      <c r="H123" s="30"/>
      <c r="I123" s="30"/>
      <c r="J123" s="30"/>
      <c r="K123" s="30"/>
      <c r="L123" s="30"/>
      <c r="N123" s="74"/>
      <c r="O123" s="87"/>
      <c r="P123" s="29"/>
      <c r="Q123" s="39"/>
      <c r="R123" s="37"/>
      <c r="S123" s="5"/>
      <c r="T123" s="52"/>
      <c r="U123" s="56"/>
      <c r="V123" s="39"/>
      <c r="W123" s="52"/>
      <c r="X123" s="6"/>
      <c r="Y123" s="39"/>
      <c r="Z123" s="60"/>
      <c r="AA123" s="39"/>
      <c r="AB123" s="60"/>
      <c r="AC123" s="75"/>
      <c r="AD123" s="179"/>
      <c r="AE123" s="39"/>
      <c r="AF123" s="52"/>
      <c r="AH123" s="17"/>
      <c r="AI123" s="17"/>
      <c r="AJ123" s="17"/>
      <c r="AK123" s="17"/>
      <c r="AM123" s="31"/>
    </row>
    <row r="124" spans="2:39" s="3" customFormat="1" ht="3.95" customHeight="1" x14ac:dyDescent="0.2">
      <c r="B124" s="119"/>
      <c r="D124" s="40"/>
      <c r="E124" s="74"/>
      <c r="F124" s="74"/>
      <c r="G124" s="30"/>
      <c r="H124" s="30"/>
      <c r="I124" s="30"/>
      <c r="J124" s="30"/>
      <c r="K124" s="30"/>
      <c r="L124" s="30"/>
      <c r="N124" s="74"/>
      <c r="O124" s="87"/>
      <c r="P124" s="29"/>
      <c r="Q124" s="39"/>
      <c r="R124" s="37"/>
      <c r="S124" s="5"/>
      <c r="T124" s="52"/>
      <c r="U124" s="56"/>
      <c r="V124" s="39"/>
      <c r="W124" s="52"/>
      <c r="X124" s="6"/>
      <c r="Y124" s="39"/>
      <c r="Z124" s="60"/>
      <c r="AA124" s="39"/>
      <c r="AB124" s="60"/>
      <c r="AC124" s="75"/>
      <c r="AD124" s="179"/>
      <c r="AE124" s="39"/>
      <c r="AF124" s="52"/>
      <c r="AH124" s="17"/>
      <c r="AI124" s="17"/>
      <c r="AJ124" s="17"/>
      <c r="AK124" s="17"/>
      <c r="AM124" s="31"/>
    </row>
    <row r="125" spans="2:39" s="3" customFormat="1" ht="3.95" customHeight="1" x14ac:dyDescent="0.2">
      <c r="B125" s="119"/>
      <c r="D125" s="40"/>
      <c r="E125" s="74"/>
      <c r="F125" s="74"/>
      <c r="G125" s="30"/>
      <c r="H125" s="30"/>
      <c r="I125" s="30"/>
      <c r="J125" s="30"/>
      <c r="K125" s="30"/>
      <c r="L125" s="30"/>
      <c r="N125" s="74"/>
      <c r="O125" s="87"/>
      <c r="P125" s="29"/>
      <c r="Q125" s="39"/>
      <c r="R125" s="37"/>
      <c r="S125" s="5"/>
      <c r="T125" s="52"/>
      <c r="U125" s="56"/>
      <c r="V125" s="39"/>
      <c r="W125" s="52"/>
      <c r="X125" s="6"/>
      <c r="Y125" s="39"/>
      <c r="Z125" s="60"/>
      <c r="AA125" s="39"/>
      <c r="AB125" s="60"/>
      <c r="AC125" s="75"/>
      <c r="AD125" s="179"/>
      <c r="AE125" s="39"/>
      <c r="AF125" s="52"/>
      <c r="AH125" s="17"/>
      <c r="AI125" s="17"/>
      <c r="AJ125" s="17"/>
      <c r="AK125" s="17"/>
      <c r="AM125" s="31"/>
    </row>
    <row r="126" spans="2:39" s="3" customFormat="1" ht="3.95" customHeight="1" x14ac:dyDescent="0.2">
      <c r="B126" s="119"/>
      <c r="D126" s="40"/>
      <c r="E126" s="74"/>
      <c r="F126" s="74"/>
      <c r="G126" s="30"/>
      <c r="H126" s="30"/>
      <c r="I126" s="30"/>
      <c r="J126" s="30"/>
      <c r="K126" s="30"/>
      <c r="L126" s="30"/>
      <c r="N126" s="74"/>
      <c r="O126" s="87"/>
      <c r="P126" s="29"/>
      <c r="Q126" s="39"/>
      <c r="R126" s="37"/>
      <c r="S126" s="5"/>
      <c r="T126" s="52"/>
      <c r="U126" s="56"/>
      <c r="V126" s="39"/>
      <c r="W126" s="52"/>
      <c r="X126" s="6"/>
      <c r="Y126" s="39"/>
      <c r="Z126" s="60"/>
      <c r="AA126" s="39"/>
      <c r="AB126" s="60"/>
      <c r="AC126" s="75"/>
      <c r="AD126" s="179"/>
      <c r="AE126" s="39"/>
      <c r="AF126" s="52"/>
      <c r="AH126" s="17"/>
      <c r="AI126" s="17"/>
      <c r="AJ126" s="17"/>
      <c r="AK126" s="17"/>
      <c r="AM126" s="31"/>
    </row>
    <row r="127" spans="2:39" s="3" customFormat="1" ht="3.95" customHeight="1" x14ac:dyDescent="0.2">
      <c r="B127" s="119"/>
      <c r="D127" s="40"/>
      <c r="E127" s="74"/>
      <c r="F127" s="74"/>
      <c r="G127" s="30"/>
      <c r="H127" s="30"/>
      <c r="I127" s="30"/>
      <c r="J127" s="30"/>
      <c r="K127" s="30"/>
      <c r="L127" s="30"/>
      <c r="N127" s="74"/>
      <c r="O127" s="87"/>
      <c r="P127" s="29"/>
      <c r="Q127" s="39"/>
      <c r="R127" s="37"/>
      <c r="S127" s="5"/>
      <c r="T127" s="52"/>
      <c r="U127" s="56"/>
      <c r="V127" s="39"/>
      <c r="W127" s="52"/>
      <c r="X127" s="6"/>
      <c r="Y127" s="39"/>
      <c r="Z127" s="60"/>
      <c r="AA127" s="39"/>
      <c r="AB127" s="60"/>
      <c r="AC127" s="75"/>
      <c r="AD127" s="179"/>
      <c r="AE127" s="39"/>
      <c r="AF127" s="52"/>
      <c r="AH127" s="17"/>
      <c r="AI127" s="17"/>
      <c r="AJ127" s="17"/>
      <c r="AK127" s="17"/>
      <c r="AM127" s="31"/>
    </row>
    <row r="128" spans="2:39" s="3" customFormat="1" ht="3.95" customHeight="1" x14ac:dyDescent="0.2">
      <c r="B128" s="119"/>
      <c r="D128" s="40"/>
      <c r="E128" s="74"/>
      <c r="F128" s="74"/>
      <c r="G128" s="30"/>
      <c r="H128" s="30"/>
      <c r="I128" s="30"/>
      <c r="J128" s="30"/>
      <c r="K128" s="30"/>
      <c r="L128" s="30"/>
      <c r="N128" s="74"/>
      <c r="O128" s="87"/>
      <c r="P128" s="29"/>
      <c r="Q128" s="39"/>
      <c r="R128" s="37"/>
      <c r="S128" s="5"/>
      <c r="T128" s="52"/>
      <c r="U128" s="56"/>
      <c r="V128" s="39"/>
      <c r="W128" s="52"/>
      <c r="X128" s="6"/>
      <c r="Y128" s="39"/>
      <c r="Z128" s="60"/>
      <c r="AA128" s="39"/>
      <c r="AB128" s="60"/>
      <c r="AC128" s="75"/>
      <c r="AD128" s="179"/>
      <c r="AE128" s="39"/>
      <c r="AF128" s="52"/>
      <c r="AH128" s="17"/>
      <c r="AI128" s="17"/>
      <c r="AJ128" s="17"/>
      <c r="AK128" s="17"/>
      <c r="AM128" s="31"/>
    </row>
    <row r="129" spans="1:40" s="3" customFormat="1" ht="3.95" customHeight="1" x14ac:dyDescent="0.2">
      <c r="B129" s="119"/>
      <c r="D129" s="40"/>
      <c r="E129" s="74"/>
      <c r="F129" s="74"/>
      <c r="G129" s="30"/>
      <c r="H129" s="30"/>
      <c r="I129" s="30"/>
      <c r="J129" s="30"/>
      <c r="K129" s="30"/>
      <c r="L129" s="30"/>
      <c r="N129" s="74"/>
      <c r="O129" s="87"/>
      <c r="P129" s="29"/>
      <c r="Q129" s="39"/>
      <c r="R129" s="37"/>
      <c r="S129" s="5"/>
      <c r="T129" s="52"/>
      <c r="U129" s="56"/>
      <c r="V129" s="39"/>
      <c r="W129" s="52"/>
      <c r="X129" s="6"/>
      <c r="Y129" s="39"/>
      <c r="Z129" s="60"/>
      <c r="AA129" s="39"/>
      <c r="AB129" s="60"/>
      <c r="AC129" s="75"/>
      <c r="AD129" s="179"/>
      <c r="AE129" s="39"/>
      <c r="AF129" s="52"/>
      <c r="AH129" s="17"/>
      <c r="AI129" s="17"/>
      <c r="AJ129" s="17"/>
      <c r="AK129" s="17"/>
      <c r="AM129" s="31"/>
    </row>
    <row r="130" spans="1:40" s="3" customFormat="1" ht="3.95" customHeight="1" x14ac:dyDescent="0.2">
      <c r="B130" s="119"/>
      <c r="D130" s="40"/>
      <c r="E130" s="74"/>
      <c r="F130" s="74"/>
      <c r="G130" s="30"/>
      <c r="H130" s="30"/>
      <c r="I130" s="30"/>
      <c r="J130" s="30"/>
      <c r="K130" s="30"/>
      <c r="L130" s="30"/>
      <c r="N130" s="74"/>
      <c r="O130" s="87"/>
      <c r="P130" s="29"/>
      <c r="Q130" s="39"/>
      <c r="R130" s="37"/>
      <c r="S130" s="5"/>
      <c r="T130" s="52"/>
      <c r="U130" s="56"/>
      <c r="V130" s="39"/>
      <c r="W130" s="52"/>
      <c r="X130" s="6"/>
      <c r="Y130" s="39"/>
      <c r="Z130" s="60"/>
      <c r="AA130" s="39"/>
      <c r="AB130" s="60"/>
      <c r="AC130" s="75"/>
      <c r="AD130" s="179"/>
      <c r="AE130" s="39"/>
      <c r="AF130" s="52"/>
      <c r="AH130" s="17"/>
      <c r="AI130" s="17"/>
      <c r="AJ130" s="17"/>
      <c r="AK130" s="17"/>
      <c r="AM130" s="31"/>
    </row>
    <row r="131" spans="1:40" s="3" customFormat="1" ht="3.95" customHeight="1" x14ac:dyDescent="0.2">
      <c r="B131" s="119"/>
      <c r="D131" s="40"/>
      <c r="E131" s="74"/>
      <c r="F131" s="74"/>
      <c r="G131" s="30"/>
      <c r="H131" s="30"/>
      <c r="I131" s="30"/>
      <c r="J131" s="30"/>
      <c r="K131" s="30"/>
      <c r="L131" s="30"/>
      <c r="N131" s="74"/>
      <c r="O131" s="87"/>
      <c r="P131" s="29"/>
      <c r="Q131" s="39"/>
      <c r="R131" s="37"/>
      <c r="S131" s="5"/>
      <c r="T131" s="52"/>
      <c r="U131" s="56"/>
      <c r="V131" s="39"/>
      <c r="W131" s="52"/>
      <c r="X131" s="6"/>
      <c r="Y131" s="39"/>
      <c r="Z131" s="60"/>
      <c r="AA131" s="39"/>
      <c r="AB131" s="60"/>
      <c r="AC131" s="75"/>
      <c r="AD131" s="179"/>
      <c r="AE131" s="39"/>
      <c r="AF131" s="52"/>
      <c r="AH131" s="17"/>
      <c r="AI131" s="17"/>
      <c r="AJ131" s="17"/>
      <c r="AK131" s="17"/>
      <c r="AM131" s="31"/>
    </row>
    <row r="132" spans="1:40" s="3" customFormat="1" ht="3.95" customHeight="1" x14ac:dyDescent="0.2">
      <c r="B132" s="119"/>
      <c r="D132" s="40"/>
      <c r="E132" s="74"/>
      <c r="F132" s="74"/>
      <c r="G132" s="30"/>
      <c r="H132" s="30"/>
      <c r="I132" s="30"/>
      <c r="J132" s="30"/>
      <c r="K132" s="30"/>
      <c r="L132" s="30"/>
      <c r="N132" s="74"/>
      <c r="O132" s="87"/>
      <c r="P132" s="29"/>
      <c r="Q132" s="39"/>
      <c r="R132" s="37"/>
      <c r="S132" s="5"/>
      <c r="T132" s="52"/>
      <c r="U132" s="56"/>
      <c r="V132" s="39"/>
      <c r="W132" s="52"/>
      <c r="X132" s="6"/>
      <c r="Y132" s="39"/>
      <c r="Z132" s="60"/>
      <c r="AA132" s="39"/>
      <c r="AB132" s="60"/>
      <c r="AC132" s="75"/>
      <c r="AD132" s="179"/>
      <c r="AE132" s="39"/>
      <c r="AF132" s="52"/>
      <c r="AH132" s="17"/>
      <c r="AI132" s="17"/>
      <c r="AJ132" s="17"/>
      <c r="AK132" s="17"/>
      <c r="AM132" s="31"/>
    </row>
    <row r="133" spans="1:40" s="3" customFormat="1" ht="3.95" customHeight="1" x14ac:dyDescent="0.2">
      <c r="B133" s="119"/>
      <c r="D133" s="40"/>
      <c r="E133" s="74"/>
      <c r="F133" s="74"/>
      <c r="G133" s="30"/>
      <c r="H133" s="30"/>
      <c r="I133" s="30"/>
      <c r="J133" s="30"/>
      <c r="K133" s="30"/>
      <c r="L133" s="30"/>
      <c r="N133" s="74"/>
      <c r="O133" s="87"/>
      <c r="P133" s="29"/>
      <c r="Q133" s="39"/>
      <c r="R133" s="37"/>
      <c r="S133" s="5"/>
      <c r="T133" s="52"/>
      <c r="U133" s="56"/>
      <c r="V133" s="39"/>
      <c r="W133" s="52"/>
      <c r="X133" s="6"/>
      <c r="Y133" s="39"/>
      <c r="Z133" s="60"/>
      <c r="AA133" s="39"/>
      <c r="AB133" s="60"/>
      <c r="AC133" s="75"/>
      <c r="AD133" s="179"/>
      <c r="AE133" s="39"/>
      <c r="AF133" s="52"/>
      <c r="AH133" s="17"/>
      <c r="AI133" s="17"/>
      <c r="AJ133" s="17"/>
      <c r="AK133" s="17"/>
      <c r="AM133" s="31"/>
    </row>
    <row r="134" spans="1:40" s="140" customFormat="1" ht="9.9499999999999993" customHeight="1" x14ac:dyDescent="0.2">
      <c r="C134" s="218" t="s">
        <v>98</v>
      </c>
      <c r="D134" s="218"/>
      <c r="E134" s="218"/>
      <c r="F134" s="218"/>
      <c r="G134" s="218"/>
      <c r="H134" s="218"/>
      <c r="I134" s="218"/>
      <c r="J134" s="218"/>
      <c r="K134" s="218"/>
      <c r="L134" s="218"/>
      <c r="M134" s="218"/>
      <c r="N134" s="218"/>
      <c r="O134" s="218"/>
      <c r="P134" s="218"/>
      <c r="Q134" s="218"/>
      <c r="R134" s="218"/>
      <c r="S134" s="141"/>
      <c r="T134" s="142"/>
      <c r="U134" s="145"/>
      <c r="V134" s="143"/>
      <c r="W134" s="142"/>
      <c r="X134" s="143"/>
      <c r="Y134" s="143"/>
      <c r="Z134" s="144"/>
      <c r="AA134" s="143"/>
      <c r="AB134" s="144"/>
      <c r="AC134" s="146"/>
      <c r="AD134" s="146"/>
      <c r="AE134" s="143"/>
      <c r="AF134" s="142"/>
      <c r="AG134" s="143"/>
      <c r="AH134" s="143"/>
      <c r="AI134" s="143"/>
      <c r="AJ134" s="143"/>
      <c r="AK134" s="143"/>
      <c r="AM134" s="147"/>
    </row>
    <row r="135" spans="1:40" s="3" customFormat="1" ht="2.1" customHeight="1" x14ac:dyDescent="0.2">
      <c r="N135" s="74"/>
      <c r="O135" s="87"/>
      <c r="P135" s="6"/>
      <c r="Q135" s="39"/>
      <c r="R135" s="6"/>
      <c r="S135" s="5"/>
      <c r="T135" s="52"/>
      <c r="U135" s="56"/>
      <c r="V135" s="15"/>
      <c r="W135" s="52"/>
      <c r="X135" s="39"/>
      <c r="Y135" s="39"/>
      <c r="Z135" s="55"/>
      <c r="AA135" s="17"/>
      <c r="AB135" s="15"/>
      <c r="AC135" s="65"/>
      <c r="AD135" s="124"/>
      <c r="AE135" s="39"/>
      <c r="AF135" s="52"/>
      <c r="AH135" s="17"/>
      <c r="AI135" s="17"/>
      <c r="AJ135" s="17"/>
      <c r="AK135" s="17"/>
      <c r="AM135" s="31"/>
    </row>
    <row r="136" spans="1:40" s="140" customFormat="1" ht="30" customHeight="1" x14ac:dyDescent="0.2">
      <c r="C136" s="212" t="s">
        <v>29</v>
      </c>
      <c r="D136" s="212"/>
      <c r="E136" s="212"/>
      <c r="F136" s="212"/>
      <c r="G136" s="212"/>
      <c r="H136" s="212"/>
      <c r="I136" s="212"/>
      <c r="J136" s="212"/>
      <c r="K136" s="212"/>
      <c r="L136" s="212"/>
      <c r="M136" s="212"/>
      <c r="N136" s="212"/>
      <c r="O136" s="212"/>
      <c r="P136" s="212"/>
      <c r="Q136" s="212"/>
      <c r="R136" s="212"/>
      <c r="S136" s="141"/>
      <c r="T136" s="142"/>
      <c r="U136" s="145"/>
      <c r="V136" s="143"/>
      <c r="W136" s="142"/>
      <c r="X136" s="143"/>
      <c r="Y136" s="143"/>
      <c r="Z136" s="144"/>
      <c r="AA136" s="143"/>
      <c r="AB136" s="144"/>
      <c r="AC136" s="146"/>
      <c r="AD136" s="146"/>
      <c r="AE136" s="143"/>
      <c r="AF136" s="142"/>
      <c r="AG136" s="143"/>
      <c r="AH136" s="143"/>
      <c r="AI136" s="143"/>
      <c r="AJ136" s="143"/>
      <c r="AK136" s="143"/>
      <c r="AM136" s="147"/>
    </row>
    <row r="137" spans="1:40" s="140" customFormat="1" ht="9.75" hidden="1" customHeight="1" x14ac:dyDescent="0.2">
      <c r="C137" s="212" t="s">
        <v>89</v>
      </c>
      <c r="D137" s="212"/>
      <c r="E137" s="212"/>
      <c r="F137" s="212"/>
      <c r="G137" s="212"/>
      <c r="H137" s="212"/>
      <c r="I137" s="212"/>
      <c r="J137" s="212"/>
      <c r="K137" s="212"/>
      <c r="L137" s="212"/>
      <c r="M137" s="212"/>
      <c r="N137" s="212"/>
      <c r="O137" s="212"/>
      <c r="P137" s="212"/>
      <c r="Q137" s="212"/>
      <c r="R137" s="212"/>
      <c r="S137" s="141"/>
      <c r="T137" s="142"/>
      <c r="U137" s="145"/>
      <c r="V137" s="143"/>
      <c r="W137" s="142"/>
      <c r="X137" s="143"/>
      <c r="Y137" s="143"/>
      <c r="Z137" s="144"/>
      <c r="AA137" s="143"/>
      <c r="AB137" s="144"/>
      <c r="AC137" s="146"/>
      <c r="AD137" s="146"/>
      <c r="AE137" s="143"/>
      <c r="AF137" s="142"/>
      <c r="AG137" s="143"/>
      <c r="AH137" s="143"/>
      <c r="AI137" s="143"/>
      <c r="AJ137" s="143"/>
      <c r="AK137" s="143"/>
      <c r="AM137" s="147"/>
    </row>
    <row r="138" spans="1:40" s="140" customFormat="1" ht="9.75" hidden="1" customHeight="1" x14ac:dyDescent="0.2">
      <c r="C138" s="212" t="s">
        <v>90</v>
      </c>
      <c r="D138" s="212"/>
      <c r="E138" s="212"/>
      <c r="F138" s="212"/>
      <c r="G138" s="212"/>
      <c r="H138" s="212"/>
      <c r="I138" s="212"/>
      <c r="J138" s="212"/>
      <c r="K138" s="212"/>
      <c r="L138" s="212"/>
      <c r="M138" s="212"/>
      <c r="N138" s="212"/>
      <c r="O138" s="212"/>
      <c r="P138" s="212"/>
      <c r="Q138" s="212"/>
      <c r="R138" s="212"/>
      <c r="S138" s="141"/>
      <c r="T138" s="142"/>
      <c r="U138" s="145"/>
      <c r="V138" s="143"/>
      <c r="W138" s="142"/>
      <c r="X138" s="143"/>
      <c r="Y138" s="143"/>
      <c r="Z138" s="144"/>
      <c r="AA138" s="143"/>
      <c r="AB138" s="144"/>
      <c r="AC138" s="146"/>
      <c r="AD138" s="146"/>
      <c r="AE138" s="143"/>
      <c r="AF138" s="142"/>
      <c r="AG138" s="143"/>
      <c r="AH138" s="143"/>
      <c r="AI138" s="143"/>
      <c r="AJ138" s="143"/>
      <c r="AK138" s="143"/>
      <c r="AM138" s="147"/>
    </row>
    <row r="139" spans="1:40" s="140" customFormat="1" ht="9.75" hidden="1" customHeight="1" x14ac:dyDescent="0.2">
      <c r="C139" s="212" t="s">
        <v>91</v>
      </c>
      <c r="D139" s="212"/>
      <c r="E139" s="212"/>
      <c r="F139" s="212"/>
      <c r="G139" s="212"/>
      <c r="H139" s="212"/>
      <c r="I139" s="212"/>
      <c r="J139" s="212"/>
      <c r="K139" s="212"/>
      <c r="L139" s="212"/>
      <c r="M139" s="212"/>
      <c r="N139" s="212"/>
      <c r="O139" s="212"/>
      <c r="P139" s="212"/>
      <c r="Q139" s="212"/>
      <c r="R139" s="212"/>
      <c r="S139" s="141"/>
      <c r="T139" s="142"/>
      <c r="U139" s="145"/>
      <c r="V139" s="143"/>
      <c r="W139" s="142"/>
      <c r="X139" s="143"/>
      <c r="Y139" s="143"/>
      <c r="Z139" s="144"/>
      <c r="AA139" s="143"/>
      <c r="AB139" s="144"/>
      <c r="AC139" s="146"/>
      <c r="AD139" s="146"/>
      <c r="AE139" s="143"/>
      <c r="AF139" s="142"/>
      <c r="AG139" s="143"/>
      <c r="AH139" s="143"/>
      <c r="AI139" s="143"/>
      <c r="AJ139" s="143"/>
      <c r="AK139" s="143"/>
      <c r="AM139" s="147"/>
    </row>
    <row r="140" spans="1:40" ht="2.1" customHeight="1" x14ac:dyDescent="0.2">
      <c r="T140" s="52"/>
      <c r="W140" s="52"/>
      <c r="AD140" s="127"/>
      <c r="AF140" s="52"/>
      <c r="AM140" s="99" t="s">
        <v>60</v>
      </c>
      <c r="AN140" s="3"/>
    </row>
    <row r="141" spans="1:40" x14ac:dyDescent="0.2">
      <c r="A141" s="99" t="s">
        <v>60</v>
      </c>
      <c r="B141" s="99" t="s">
        <v>60</v>
      </c>
      <c r="C141" s="99" t="s">
        <v>60</v>
      </c>
      <c r="D141" s="99" t="s">
        <v>60</v>
      </c>
      <c r="E141" s="99" t="s">
        <v>60</v>
      </c>
      <c r="F141" s="99" t="s">
        <v>60</v>
      </c>
      <c r="G141" s="99" t="s">
        <v>60</v>
      </c>
      <c r="H141" s="99" t="s">
        <v>60</v>
      </c>
      <c r="I141" s="99" t="s">
        <v>60</v>
      </c>
      <c r="J141" s="99" t="s">
        <v>60</v>
      </c>
      <c r="K141" s="99" t="s">
        <v>60</v>
      </c>
      <c r="L141" s="99" t="s">
        <v>60</v>
      </c>
      <c r="M141" s="99" t="s">
        <v>60</v>
      </c>
      <c r="N141" s="99" t="s">
        <v>60</v>
      </c>
      <c r="O141" s="99" t="s">
        <v>60</v>
      </c>
      <c r="P141" s="99" t="s">
        <v>60</v>
      </c>
      <c r="Q141" s="99" t="s">
        <v>60</v>
      </c>
      <c r="R141" s="99" t="s">
        <v>60</v>
      </c>
      <c r="S141" s="99" t="s">
        <v>60</v>
      </c>
      <c r="T141" s="99" t="s">
        <v>60</v>
      </c>
      <c r="U141" s="99" t="s">
        <v>60</v>
      </c>
      <c r="V141" s="99" t="s">
        <v>60</v>
      </c>
      <c r="W141" s="99" t="s">
        <v>60</v>
      </c>
      <c r="X141" s="99" t="s">
        <v>60</v>
      </c>
      <c r="Y141" s="99" t="s">
        <v>60</v>
      </c>
      <c r="Z141" s="99" t="s">
        <v>60</v>
      </c>
      <c r="AA141" s="99" t="s">
        <v>60</v>
      </c>
      <c r="AB141" s="99" t="s">
        <v>60</v>
      </c>
      <c r="AC141" s="99" t="s">
        <v>60</v>
      </c>
      <c r="AD141" s="99" t="s">
        <v>60</v>
      </c>
      <c r="AE141" s="99" t="s">
        <v>60</v>
      </c>
      <c r="AF141" s="99" t="s">
        <v>60</v>
      </c>
      <c r="AG141" s="99" t="s">
        <v>60</v>
      </c>
      <c r="AH141" s="99" t="s">
        <v>60</v>
      </c>
      <c r="AI141" s="99" t="s">
        <v>60</v>
      </c>
      <c r="AJ141" s="99" t="s">
        <v>60</v>
      </c>
      <c r="AK141" s="99" t="s">
        <v>60</v>
      </c>
      <c r="AL141" s="99" t="s">
        <v>60</v>
      </c>
      <c r="AM141" s="99" t="s">
        <v>60</v>
      </c>
      <c r="AN141" s="3"/>
    </row>
    <row r="142" spans="1:40" x14ac:dyDescent="0.2">
      <c r="AN142" s="3"/>
    </row>
    <row r="143" spans="1:40" s="3" customFormat="1" ht="9.9499999999999993" customHeight="1" x14ac:dyDescent="0.2">
      <c r="B143" s="114" t="s">
        <v>46</v>
      </c>
      <c r="D143" s="40"/>
      <c r="E143" s="74"/>
      <c r="F143" s="74"/>
      <c r="G143" s="30" t="s">
        <v>103</v>
      </c>
      <c r="H143" s="30"/>
      <c r="I143" s="30"/>
      <c r="J143" s="30"/>
      <c r="K143" s="30"/>
      <c r="L143" s="30"/>
      <c r="N143" s="74"/>
      <c r="O143" s="87"/>
      <c r="P143" s="29"/>
      <c r="Q143" s="39">
        <f>IF(Suggested="Yes",Y143,AE143)</f>
        <v>151.6</v>
      </c>
      <c r="R143" s="37" t="s">
        <v>47</v>
      </c>
      <c r="S143" s="5" t="str">
        <f>+Instructions!$B$3</f>
        <v>B</v>
      </c>
      <c r="T143" s="52"/>
      <c r="U143" s="56">
        <f>+Instructions!$C$22</f>
        <v>0</v>
      </c>
      <c r="V143" s="39">
        <f t="shared" ref="V143" si="90">ROUND($Y143*(1-U143)+0.004999,2)</f>
        <v>151.6</v>
      </c>
      <c r="W143" s="52"/>
      <c r="X143" s="6" t="s">
        <v>149</v>
      </c>
      <c r="Y143" s="39">
        <v>151.6</v>
      </c>
      <c r="Z143" s="60">
        <f t="shared" ref="Z143" si="91">+U143</f>
        <v>0</v>
      </c>
      <c r="AA143" s="39">
        <f t="shared" ref="AA143" si="92">+V143</f>
        <v>151.6</v>
      </c>
      <c r="AB143" s="60">
        <f t="shared" ref="AB143" si="93">(AE143-AA143)/AE143</f>
        <v>0</v>
      </c>
      <c r="AC143" s="121"/>
      <c r="AD143" s="130">
        <v>2</v>
      </c>
      <c r="AE143" s="44">
        <f t="shared" ref="AE143" si="94">SUM(AH143:AJ143)+AC143</f>
        <v>151.6</v>
      </c>
      <c r="AF143" s="52"/>
      <c r="AH143" s="17">
        <f t="shared" ref="AH143" si="95">ROUND(AA143/(1-VLOOKUP(AD143,Group,2,FALSE)),2)</f>
        <v>151.6</v>
      </c>
      <c r="AI143" s="17">
        <f t="shared" ref="AI143" si="96">IF(VLOOKUP(AD143,Group,5,FALSE)="YES",VLOOKUP(ROUND(ROUND(AH143,1)-AH143,2),Round,2,FALSE)+VLOOKUP(AD143,Group,6,FALSE),0)</f>
        <v>0</v>
      </c>
      <c r="AJ143" s="17">
        <f t="shared" ref="AJ143" si="97">IF(VLOOKUP(AD143,Group,7,FALSE)="",0,ROUND(AH143-0.04999,1)-AH143+AK143)</f>
        <v>0</v>
      </c>
      <c r="AK143" s="17" t="str">
        <f t="shared" ref="AK143" si="98">IF(VLOOKUP(AD143,Group,7,FALSE)="","",VLOOKUP(AD143,Group,7,FALSE))</f>
        <v/>
      </c>
      <c r="AM143" s="99" t="s">
        <v>60</v>
      </c>
    </row>
    <row r="144" spans="1:40" x14ac:dyDescent="0.2">
      <c r="AN144" s="3"/>
    </row>
    <row r="145" spans="4:40" x14ac:dyDescent="0.2">
      <c r="D145" s="120">
        <v>-0.04</v>
      </c>
      <c r="E145" s="120">
        <v>0.01</v>
      </c>
      <c r="AN145" s="3"/>
    </row>
    <row r="146" spans="4:40" x14ac:dyDescent="0.2">
      <c r="D146" s="120">
        <v>-0.03</v>
      </c>
      <c r="E146" s="120">
        <v>0.02</v>
      </c>
      <c r="AN146" s="3"/>
    </row>
    <row r="147" spans="4:40" x14ac:dyDescent="0.2">
      <c r="D147" s="120">
        <v>-0.02</v>
      </c>
      <c r="E147" s="120">
        <v>0.03</v>
      </c>
      <c r="AN147" s="3"/>
    </row>
    <row r="148" spans="4:40" x14ac:dyDescent="0.2">
      <c r="D148" s="120">
        <v>-0.01</v>
      </c>
      <c r="E148" s="120">
        <v>-0.01</v>
      </c>
      <c r="AN148" s="3"/>
    </row>
    <row r="149" spans="4:40" x14ac:dyDescent="0.2">
      <c r="D149" s="120">
        <v>0</v>
      </c>
      <c r="E149" s="120">
        <v>0</v>
      </c>
      <c r="AN149" s="3"/>
    </row>
    <row r="150" spans="4:40" x14ac:dyDescent="0.2">
      <c r="D150" s="120">
        <v>0.01</v>
      </c>
      <c r="E150" s="120">
        <v>1.0000000000005116E-2</v>
      </c>
      <c r="AN150" s="3"/>
    </row>
    <row r="151" spans="4:40" x14ac:dyDescent="0.2">
      <c r="D151" s="120">
        <v>0.02</v>
      </c>
      <c r="E151" s="120">
        <v>2.0000000000003126E-2</v>
      </c>
      <c r="AN151" s="3"/>
    </row>
    <row r="152" spans="4:40" x14ac:dyDescent="0.2">
      <c r="D152" s="120">
        <v>0.03</v>
      </c>
      <c r="E152" s="120">
        <v>3.0000000000001137E-2</v>
      </c>
      <c r="AN152" s="3"/>
    </row>
    <row r="153" spans="4:40" x14ac:dyDescent="0.2">
      <c r="D153" s="120">
        <v>0.04</v>
      </c>
      <c r="E153" s="120">
        <v>-0.01</v>
      </c>
      <c r="AN153" s="3"/>
    </row>
    <row r="154" spans="4:40" x14ac:dyDescent="0.2">
      <c r="D154" s="120">
        <v>0.05</v>
      </c>
      <c r="E154" s="120">
        <v>0</v>
      </c>
      <c r="AN154" s="3"/>
    </row>
    <row r="155" spans="4:40" x14ac:dyDescent="0.2">
      <c r="AN155" s="3"/>
    </row>
    <row r="156" spans="4:40" x14ac:dyDescent="0.2">
      <c r="AN156" s="3"/>
    </row>
    <row r="157" spans="4:40" x14ac:dyDescent="0.2">
      <c r="AN157" s="3"/>
    </row>
    <row r="158" spans="4:40" x14ac:dyDescent="0.2">
      <c r="AN158" s="3"/>
    </row>
    <row r="159" spans="4:40" x14ac:dyDescent="0.2">
      <c r="AN159" s="3"/>
    </row>
    <row r="160" spans="4:40" x14ac:dyDescent="0.2">
      <c r="AN160" s="3"/>
    </row>
    <row r="161" spans="40:40" x14ac:dyDescent="0.2">
      <c r="AN161" s="3"/>
    </row>
    <row r="162" spans="40:40" x14ac:dyDescent="0.2">
      <c r="AN162" s="3"/>
    </row>
    <row r="163" spans="40:40" x14ac:dyDescent="0.2">
      <c r="AN163" s="3"/>
    </row>
    <row r="164" spans="40:40" x14ac:dyDescent="0.2">
      <c r="AN164" s="3"/>
    </row>
    <row r="165" spans="40:40" x14ac:dyDescent="0.2">
      <c r="AN165" s="3"/>
    </row>
    <row r="166" spans="40:40" x14ac:dyDescent="0.2">
      <c r="AN166" s="3"/>
    </row>
    <row r="167" spans="40:40" x14ac:dyDescent="0.2">
      <c r="AN167" s="3"/>
    </row>
    <row r="168" spans="40:40" x14ac:dyDescent="0.2">
      <c r="AN168" s="3"/>
    </row>
    <row r="169" spans="40:40" x14ac:dyDescent="0.2">
      <c r="AN169" s="3"/>
    </row>
    <row r="170" spans="40:40" x14ac:dyDescent="0.2">
      <c r="AN170" s="3"/>
    </row>
    <row r="171" spans="40:40" x14ac:dyDescent="0.2">
      <c r="AN171" s="3"/>
    </row>
    <row r="172" spans="40:40" x14ac:dyDescent="0.2">
      <c r="AN172" s="3"/>
    </row>
    <row r="173" spans="40:40" x14ac:dyDescent="0.2">
      <c r="AN173" s="3"/>
    </row>
    <row r="174" spans="40:40" x14ac:dyDescent="0.2">
      <c r="AN174" s="3"/>
    </row>
    <row r="175" spans="40:40" x14ac:dyDescent="0.2">
      <c r="AN175" s="3"/>
    </row>
    <row r="176" spans="40:40" x14ac:dyDescent="0.2">
      <c r="AN176" s="3"/>
    </row>
    <row r="177" spans="40:40" x14ac:dyDescent="0.2">
      <c r="AN177" s="3"/>
    </row>
    <row r="178" spans="40:40" x14ac:dyDescent="0.2">
      <c r="AN178" s="3"/>
    </row>
    <row r="179" spans="40:40" x14ac:dyDescent="0.2">
      <c r="AN179" s="3"/>
    </row>
    <row r="180" spans="40:40" x14ac:dyDescent="0.2">
      <c r="AN180" s="3"/>
    </row>
    <row r="181" spans="40:40" x14ac:dyDescent="0.2">
      <c r="AN181" s="3"/>
    </row>
    <row r="182" spans="40:40" x14ac:dyDescent="0.2">
      <c r="AN182" s="3"/>
    </row>
    <row r="183" spans="40:40" x14ac:dyDescent="0.2">
      <c r="AN183" s="3"/>
    </row>
    <row r="184" spans="40:40" x14ac:dyDescent="0.2">
      <c r="AN184" s="3"/>
    </row>
    <row r="185" spans="40:40" x14ac:dyDescent="0.2">
      <c r="AN185" s="3"/>
    </row>
    <row r="186" spans="40:40" x14ac:dyDescent="0.2">
      <c r="AN186" s="3"/>
    </row>
  </sheetData>
  <mergeCells count="16">
    <mergeCell ref="C134:R134"/>
    <mergeCell ref="M10:R10"/>
    <mergeCell ref="C19:R19"/>
    <mergeCell ref="M18:N18"/>
    <mergeCell ref="C20:R20"/>
    <mergeCell ref="M11:N11"/>
    <mergeCell ref="C137:R137"/>
    <mergeCell ref="X10:AE10"/>
    <mergeCell ref="U13:V13"/>
    <mergeCell ref="U10:V10"/>
    <mergeCell ref="C139:R139"/>
    <mergeCell ref="C138:R138"/>
    <mergeCell ref="C136:R136"/>
    <mergeCell ref="AC14:AE14"/>
    <mergeCell ref="M15:R16"/>
    <mergeCell ref="M13:R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2"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1"/>
  <sheetViews>
    <sheetView workbookViewId="0">
      <selection activeCell="B1" sqref="B1"/>
    </sheetView>
  </sheetViews>
  <sheetFormatPr defaultRowHeight="12.75" x14ac:dyDescent="0.2"/>
  <cols>
    <col min="1" max="1" width="39.85546875" customWidth="1"/>
    <col min="2" max="2" width="66.42578125" customWidth="1"/>
  </cols>
  <sheetData>
    <row r="1" spans="1:2" x14ac:dyDescent="0.2">
      <c r="A1" t="s">
        <v>80</v>
      </c>
    </row>
    <row r="3" spans="1:2" x14ac:dyDescent="0.2">
      <c r="A3" s="136" t="s">
        <v>81</v>
      </c>
      <c r="B3" s="137" t="s">
        <v>100</v>
      </c>
    </row>
    <row r="5" spans="1:2" x14ac:dyDescent="0.2">
      <c r="A5" s="138" t="s">
        <v>82</v>
      </c>
      <c r="B5" s="137" t="s">
        <v>107</v>
      </c>
    </row>
    <row r="8" spans="1:2" x14ac:dyDescent="0.2">
      <c r="A8" s="139" t="s">
        <v>35</v>
      </c>
      <c r="B8" s="150" t="s">
        <v>83</v>
      </c>
    </row>
    <row r="9" spans="1:2" x14ac:dyDescent="0.2">
      <c r="A9" s="180" t="s">
        <v>108</v>
      </c>
      <c r="B9" s="137" t="s">
        <v>109</v>
      </c>
    </row>
    <row r="10" spans="1:2" x14ac:dyDescent="0.2">
      <c r="A10" s="180" t="s">
        <v>110</v>
      </c>
      <c r="B10" s="194" t="s">
        <v>119</v>
      </c>
    </row>
    <row r="11" spans="1:2" x14ac:dyDescent="0.2">
      <c r="A11" s="180" t="s">
        <v>114</v>
      </c>
      <c r="B11" s="194" t="s">
        <v>116</v>
      </c>
    </row>
    <row r="12" spans="1:2" x14ac:dyDescent="0.2">
      <c r="A12" s="180" t="s">
        <v>111</v>
      </c>
      <c r="B12" s="137" t="s">
        <v>115</v>
      </c>
    </row>
    <row r="13" spans="1:2" x14ac:dyDescent="0.2">
      <c r="A13" s="180" t="s">
        <v>113</v>
      </c>
      <c r="B13" s="137" t="s">
        <v>117</v>
      </c>
    </row>
    <row r="14" spans="1:2" x14ac:dyDescent="0.2">
      <c r="A14" s="180" t="s">
        <v>112</v>
      </c>
      <c r="B14" s="137" t="s">
        <v>118</v>
      </c>
    </row>
    <row r="15" spans="1:2" x14ac:dyDescent="0.2">
      <c r="A15" s="180"/>
      <c r="B15" s="137"/>
    </row>
    <row r="16" spans="1:2" x14ac:dyDescent="0.2">
      <c r="A16" s="149"/>
      <c r="B16" s="137"/>
    </row>
    <row r="17" spans="1:2" x14ac:dyDescent="0.2">
      <c r="A17" s="149"/>
      <c r="B17" s="137"/>
    </row>
    <row r="18" spans="1:2" x14ac:dyDescent="0.2">
      <c r="A18" s="149"/>
      <c r="B18" s="137"/>
    </row>
    <row r="19" spans="1:2" x14ac:dyDescent="0.2">
      <c r="A19" s="149"/>
      <c r="B19" s="137"/>
    </row>
    <row r="20" spans="1:2" x14ac:dyDescent="0.2">
      <c r="A20" s="149"/>
      <c r="B20" s="137"/>
    </row>
    <row r="21" spans="1:2" x14ac:dyDescent="0.2">
      <c r="A21" s="180"/>
      <c r="B21" s="137"/>
    </row>
    <row r="22" spans="1:2" x14ac:dyDescent="0.2">
      <c r="A22" s="180"/>
      <c r="B22" s="137"/>
    </row>
    <row r="23" spans="1:2" x14ac:dyDescent="0.2">
      <c r="A23" s="180"/>
      <c r="B23" s="137"/>
    </row>
    <row r="24" spans="1:2" x14ac:dyDescent="0.2">
      <c r="A24" s="180"/>
      <c r="B24" s="137"/>
    </row>
    <row r="25" spans="1:2" x14ac:dyDescent="0.2">
      <c r="A25" s="151"/>
      <c r="B25" s="151"/>
    </row>
    <row r="26" spans="1:2" x14ac:dyDescent="0.2">
      <c r="A26" s="151"/>
      <c r="B26" s="151"/>
    </row>
    <row r="27" spans="1:2" x14ac:dyDescent="0.2">
      <c r="A27" s="151"/>
      <c r="B27" s="151"/>
    </row>
    <row r="28" spans="1:2" x14ac:dyDescent="0.2">
      <c r="A28" s="151"/>
      <c r="B28" s="151"/>
    </row>
    <row r="29" spans="1:2" x14ac:dyDescent="0.2">
      <c r="A29" s="151"/>
      <c r="B29" s="151"/>
    </row>
    <row r="30" spans="1:2" x14ac:dyDescent="0.2">
      <c r="A30" s="151"/>
      <c r="B30" s="151"/>
    </row>
    <row r="31" spans="1:2" x14ac:dyDescent="0.2">
      <c r="A31" s="151"/>
      <c r="B31" s="151"/>
    </row>
  </sheetData>
  <sortState xmlns:xlrd2="http://schemas.microsoft.com/office/spreadsheetml/2017/richdata2" ref="A11:B14">
    <sortCondition ref="A11:A14"/>
  </sortState>
  <phoneticPr fontId="0" type="noConversion"/>
  <hyperlinks>
    <hyperlink ref="B9" r:id="rId1" xr:uid="{625C1883-420B-4E8D-BA08-44FE818E1571}"/>
    <hyperlink ref="B5" r:id="rId2" xr:uid="{91116AB3-FF04-41A4-BA23-6803AC761F2D}"/>
    <hyperlink ref="B3" r:id="rId3" xr:uid="{4071316C-C8D5-4E8E-87FF-232BE121943D}"/>
    <hyperlink ref="B10" r:id="rId4" xr:uid="{993C1A66-C329-444D-BD8C-87F6F4228A72}"/>
    <hyperlink ref="B11" r:id="rId5" xr:uid="{1E5DA07B-EED3-48C1-8BEC-EE76AB6F9233}"/>
    <hyperlink ref="B12" r:id="rId6" xr:uid="{09A8F126-304C-4CD8-9492-95C766DD6C14}"/>
    <hyperlink ref="B13" r:id="rId7" xr:uid="{66960CA6-8764-472F-9392-16E6E83E2CE7}"/>
    <hyperlink ref="B14" r:id="rId8" xr:uid="{293A0CB5-5895-4C0B-96FF-87AEFCF8DCC3}"/>
  </hyperlinks>
  <pageMargins left="0.75" right="0.75" top="1" bottom="1" header="0.5" footer="0.5"/>
  <pageSetup orientation="portrait" r:id="rId9"/>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C47"/>
  <sheetViews>
    <sheetView workbookViewId="0">
      <selection activeCell="D2" sqref="D2"/>
    </sheetView>
  </sheetViews>
  <sheetFormatPr defaultRowHeight="12.75" x14ac:dyDescent="0.2"/>
  <cols>
    <col min="1" max="1" width="13.28515625" style="96" customWidth="1"/>
    <col min="2" max="2" width="17.85546875" customWidth="1"/>
    <col min="3" max="3" width="59" customWidth="1"/>
  </cols>
  <sheetData>
    <row r="1" spans="1:3" x14ac:dyDescent="0.2">
      <c r="A1" s="94" t="s">
        <v>0</v>
      </c>
      <c r="B1" s="94"/>
      <c r="C1" s="225" t="s">
        <v>27</v>
      </c>
    </row>
    <row r="2" spans="1:3" x14ac:dyDescent="0.2">
      <c r="A2" s="95" t="s">
        <v>1</v>
      </c>
      <c r="B2" s="95" t="s">
        <v>50</v>
      </c>
      <c r="C2" s="226"/>
    </row>
    <row r="4" spans="1:3" x14ac:dyDescent="0.2">
      <c r="A4" s="96" t="s">
        <v>2</v>
      </c>
    </row>
    <row r="5" spans="1:3" s="182" customFormat="1" x14ac:dyDescent="0.2">
      <c r="A5" s="190">
        <v>45108</v>
      </c>
      <c r="B5" s="182" t="s">
        <v>143</v>
      </c>
      <c r="C5" s="182" t="s">
        <v>99</v>
      </c>
    </row>
    <row r="6" spans="1:3" s="182" customFormat="1" x14ac:dyDescent="0.2">
      <c r="A6" s="190">
        <v>45108</v>
      </c>
      <c r="B6" s="182" t="s">
        <v>144</v>
      </c>
      <c r="C6" s="182" t="s">
        <v>99</v>
      </c>
    </row>
    <row r="7" spans="1:3" s="182" customFormat="1" x14ac:dyDescent="0.2">
      <c r="A7" s="190"/>
    </row>
    <row r="8" spans="1:3" s="182" customFormat="1" x14ac:dyDescent="0.2">
      <c r="A8" s="190"/>
    </row>
    <row r="9" spans="1:3" s="182" customFormat="1" x14ac:dyDescent="0.2">
      <c r="A9" s="190"/>
    </row>
    <row r="10" spans="1:3" s="182" customFormat="1" x14ac:dyDescent="0.2">
      <c r="A10" s="190"/>
    </row>
    <row r="11" spans="1:3" s="182" customFormat="1" x14ac:dyDescent="0.2">
      <c r="A11" s="96"/>
      <c r="B11" s="152"/>
      <c r="C11" s="152"/>
    </row>
    <row r="12" spans="1:3" s="182" customFormat="1" x14ac:dyDescent="0.2">
      <c r="A12" s="96"/>
      <c r="B12" s="152"/>
      <c r="C12" s="152"/>
    </row>
    <row r="13" spans="1:3" s="182" customFormat="1" x14ac:dyDescent="0.2">
      <c r="A13" s="96"/>
      <c r="B13" s="152"/>
      <c r="C13" s="152"/>
    </row>
    <row r="14" spans="1:3" s="182" customFormat="1" x14ac:dyDescent="0.2">
      <c r="A14" s="96"/>
      <c r="B14" s="152"/>
      <c r="C14" s="152"/>
    </row>
    <row r="15" spans="1:3" s="182" customFormat="1" x14ac:dyDescent="0.2">
      <c r="A15" s="190"/>
    </row>
    <row r="16" spans="1:3" s="182" customFormat="1" x14ac:dyDescent="0.2">
      <c r="A16" s="190"/>
    </row>
    <row r="17" spans="1:3" s="182" customFormat="1" x14ac:dyDescent="0.2">
      <c r="A17" s="190"/>
    </row>
    <row r="18" spans="1:3" s="182" customFormat="1" x14ac:dyDescent="0.2">
      <c r="A18" s="190"/>
    </row>
    <row r="19" spans="1:3" s="182" customFormat="1" x14ac:dyDescent="0.2">
      <c r="A19" s="190"/>
    </row>
    <row r="20" spans="1:3" s="182" customFormat="1" x14ac:dyDescent="0.2">
      <c r="A20" s="190"/>
    </row>
    <row r="21" spans="1:3" s="182" customFormat="1" x14ac:dyDescent="0.2">
      <c r="A21" s="96"/>
      <c r="B21" s="152"/>
      <c r="C21" s="152"/>
    </row>
    <row r="22" spans="1:3" s="182" customFormat="1" x14ac:dyDescent="0.2">
      <c r="A22" s="96"/>
      <c r="B22" s="152"/>
      <c r="C22" s="152"/>
    </row>
    <row r="23" spans="1:3" s="182" customFormat="1" x14ac:dyDescent="0.2">
      <c r="A23" s="96"/>
      <c r="B23" s="152"/>
      <c r="C23" s="152"/>
    </row>
    <row r="25" spans="1:3" x14ac:dyDescent="0.2">
      <c r="A25" s="96" t="s">
        <v>3</v>
      </c>
    </row>
    <row r="26" spans="1:3" s="182" customFormat="1" x14ac:dyDescent="0.2">
      <c r="A26" s="96"/>
      <c r="B26" s="152"/>
      <c r="C26" s="152"/>
    </row>
    <row r="27" spans="1:3" x14ac:dyDescent="0.2">
      <c r="A27" s="153"/>
      <c r="B27" s="154"/>
      <c r="C27" s="154"/>
    </row>
    <row r="28" spans="1:3" x14ac:dyDescent="0.2">
      <c r="A28" s="155"/>
      <c r="B28" s="152"/>
      <c r="C28" s="152"/>
    </row>
    <row r="29" spans="1:3" x14ac:dyDescent="0.2">
      <c r="A29" s="97"/>
      <c r="B29" s="154"/>
      <c r="C29" s="154"/>
    </row>
    <row r="30" spans="1:3" x14ac:dyDescent="0.2">
      <c r="A30" s="155"/>
      <c r="B30" s="152"/>
      <c r="C30" s="152"/>
    </row>
    <row r="31" spans="1:3" s="154" customFormat="1" x14ac:dyDescent="0.2">
      <c r="A31" s="153"/>
    </row>
    <row r="32" spans="1:3" s="154" customFormat="1" x14ac:dyDescent="0.2">
      <c r="A32" s="153"/>
    </row>
    <row r="33" spans="1:3" s="154" customFormat="1" x14ac:dyDescent="0.2">
      <c r="A33" s="155"/>
      <c r="B33" s="152"/>
      <c r="C33" s="152"/>
    </row>
    <row r="34" spans="1:3" s="154" customFormat="1" x14ac:dyDescent="0.2">
      <c r="A34" s="167"/>
    </row>
    <row r="35" spans="1:3" s="152" customFormat="1" x14ac:dyDescent="0.2">
      <c r="A35" s="96"/>
    </row>
    <row r="36" spans="1:3" s="154" customFormat="1" x14ac:dyDescent="0.2">
      <c r="A36" s="169"/>
      <c r="B36" s="170"/>
      <c r="C36" s="168"/>
    </row>
    <row r="37" spans="1:3" s="173" customFormat="1" x14ac:dyDescent="0.2">
      <c r="A37" s="172"/>
      <c r="C37" s="174"/>
    </row>
    <row r="38" spans="1:3" s="154" customFormat="1" x14ac:dyDescent="0.2">
      <c r="A38" s="169"/>
      <c r="B38" s="170"/>
      <c r="C38" s="168"/>
    </row>
    <row r="39" spans="1:3" s="152" customFormat="1" x14ac:dyDescent="0.2">
      <c r="A39" s="172" t="s">
        <v>104</v>
      </c>
      <c r="B39" s="173"/>
      <c r="C39" s="178"/>
    </row>
    <row r="40" spans="1:3" s="182" customFormat="1" x14ac:dyDescent="0.2">
      <c r="A40" s="191"/>
      <c r="B40" s="192"/>
      <c r="C40" s="193"/>
    </row>
    <row r="41" spans="1:3" x14ac:dyDescent="0.2">
      <c r="A41" s="97"/>
    </row>
    <row r="42" spans="1:3" x14ac:dyDescent="0.2">
      <c r="A42" s="97"/>
    </row>
    <row r="43" spans="1:3" x14ac:dyDescent="0.2">
      <c r="A43" s="97"/>
      <c r="C43" s="98"/>
    </row>
    <row r="44" spans="1:3" x14ac:dyDescent="0.2">
      <c r="A44" s="97"/>
    </row>
    <row r="45" spans="1:3" x14ac:dyDescent="0.2">
      <c r="A45" s="97"/>
    </row>
    <row r="46" spans="1:3" x14ac:dyDescent="0.2">
      <c r="A46" s="97"/>
    </row>
    <row r="47" spans="1:3" x14ac:dyDescent="0.2">
      <c r="A47" s="97"/>
    </row>
  </sheetData>
  <sortState xmlns:xlrd2="http://schemas.microsoft.com/office/spreadsheetml/2017/richdata2" ref="B15:B20">
    <sortCondition ref="B15:B20"/>
  </sortState>
  <mergeCells count="1">
    <mergeCell ref="C1:C2"/>
  </mergeCells>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2025-10-16T11:34:59Z</cp:lastPrinted>
  <dcterms:created xsi:type="dcterms:W3CDTF">1998-06-02T12:05:01Z</dcterms:created>
  <dcterms:modified xsi:type="dcterms:W3CDTF">2025-10-16T11:35:56Z</dcterms:modified>
</cp:coreProperties>
</file>