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5\11_Nov\Price Lists\Excel\"/>
    </mc:Choice>
  </mc:AlternateContent>
  <xr:revisionPtr revIDLastSave="0" documentId="8_{B1CC008A-62BF-4680-8FAF-F6723C17A2CE}"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List'!$W$13:$X$712</definedName>
    <definedName name="Customer_Cost">'Price List'!$Z$13:$AG$712</definedName>
    <definedName name="Customer_List">'Price List'!$C$13:$T$712</definedName>
    <definedName name="Group">Instructions!$B$38:$H$44</definedName>
    <definedName name="Header">'Price List'!$13:$20</definedName>
    <definedName name="Index">Index!$A$1:$L$52</definedName>
    <definedName name="Price_Calculation">'Price List'!#REF!</definedName>
    <definedName name="Price_Change">'Price List'!#REF!</definedName>
    <definedName name="Price_List">'Price List'!$C$13:$T$712</definedName>
    <definedName name="_xlnm.Print_Area" localSheetId="4">Changes!$A$1:$C$263</definedName>
    <definedName name="_xlnm.Print_Area" localSheetId="1">Index!$A$1:$L$52</definedName>
    <definedName name="_xlnm.Print_Area" localSheetId="2">'Price List'!$C$13:$T$712</definedName>
    <definedName name="_xlnm.Print_Titles" localSheetId="2">'Price List'!$C:$N,'Price List'!$13:$20</definedName>
    <definedName name="Purchasing_Cost">'Price List'!#REF!</definedName>
    <definedName name="Round">'Price List'!$D$716:$E$725</definedName>
    <definedName name="Suggested">Instructions!$H$55</definedName>
  </definedNames>
  <calcPr calcId="191029"/>
</workbook>
</file>

<file path=xl/calcChain.xml><?xml version="1.0" encoding="utf-8"?>
<calcChain xmlns="http://schemas.openxmlformats.org/spreadsheetml/2006/main">
  <c r="AM456" i="1" l="1"/>
  <c r="AL456" i="1"/>
  <c r="AK456" i="1"/>
  <c r="W456" i="1"/>
  <c r="AB456" i="1" s="1"/>
  <c r="U456" i="1"/>
  <c r="AM638" i="1" l="1"/>
  <c r="AL638" i="1"/>
  <c r="AK638" i="1"/>
  <c r="W638" i="1"/>
  <c r="AB638" i="1" s="1"/>
  <c r="U638" i="1"/>
  <c r="AM637" i="1"/>
  <c r="AL637" i="1"/>
  <c r="AK637" i="1"/>
  <c r="W637" i="1"/>
  <c r="AB637" i="1" s="1"/>
  <c r="U637" i="1"/>
  <c r="AM696" i="1"/>
  <c r="AL696" i="1"/>
  <c r="AK696" i="1"/>
  <c r="W696" i="1"/>
  <c r="AB696" i="1" s="1"/>
  <c r="U696" i="1"/>
  <c r="AM695" i="1"/>
  <c r="AL695" i="1"/>
  <c r="AK695" i="1"/>
  <c r="W695" i="1"/>
  <c r="AB695" i="1" s="1"/>
  <c r="U695" i="1"/>
  <c r="AM694" i="1"/>
  <c r="AL694" i="1"/>
  <c r="AK694" i="1"/>
  <c r="W694" i="1"/>
  <c r="AB694" i="1" s="1"/>
  <c r="U694" i="1"/>
  <c r="AM690" i="1"/>
  <c r="AL690" i="1"/>
  <c r="AK690" i="1"/>
  <c r="W690" i="1"/>
  <c r="AB690" i="1" s="1"/>
  <c r="U690" i="1"/>
  <c r="AM698" i="1"/>
  <c r="AL698" i="1"/>
  <c r="AK698" i="1"/>
  <c r="W698" i="1"/>
  <c r="AB698" i="1" s="1"/>
  <c r="U698" i="1"/>
  <c r="AM692" i="1"/>
  <c r="AL692" i="1"/>
  <c r="AK692" i="1"/>
  <c r="W692" i="1"/>
  <c r="AB692" i="1" s="1"/>
  <c r="U692" i="1"/>
  <c r="AM691" i="1"/>
  <c r="AL691" i="1"/>
  <c r="AK691" i="1"/>
  <c r="W691" i="1"/>
  <c r="AB691" i="1" s="1"/>
  <c r="U691" i="1"/>
  <c r="AM657" i="1"/>
  <c r="AL657" i="1"/>
  <c r="AK657" i="1"/>
  <c r="W657" i="1"/>
  <c r="AB657" i="1" s="1"/>
  <c r="U657" i="1"/>
  <c r="AM656" i="1"/>
  <c r="AL656" i="1"/>
  <c r="AK656" i="1"/>
  <c r="W656" i="1"/>
  <c r="AB656" i="1" s="1"/>
  <c r="U656" i="1"/>
  <c r="AM655" i="1"/>
  <c r="AL655" i="1"/>
  <c r="AK655" i="1"/>
  <c r="W655" i="1"/>
  <c r="AB655" i="1" s="1"/>
  <c r="U655" i="1"/>
  <c r="AM660" i="1"/>
  <c r="AL660" i="1"/>
  <c r="AK660" i="1"/>
  <c r="W660" i="1"/>
  <c r="AB660" i="1" s="1"/>
  <c r="U660" i="1"/>
  <c r="AM661" i="1"/>
  <c r="AL661" i="1"/>
  <c r="AK661" i="1"/>
  <c r="W661" i="1"/>
  <c r="AB661" i="1" s="1"/>
  <c r="U661" i="1"/>
  <c r="AM673" i="1"/>
  <c r="AL673" i="1"/>
  <c r="AK673" i="1"/>
  <c r="W673" i="1"/>
  <c r="AB673" i="1" s="1"/>
  <c r="U673" i="1"/>
  <c r="AM672" i="1"/>
  <c r="AL672" i="1"/>
  <c r="AK672" i="1"/>
  <c r="W672" i="1"/>
  <c r="AB672" i="1" s="1"/>
  <c r="U672" i="1"/>
  <c r="AM671" i="1"/>
  <c r="AL671" i="1"/>
  <c r="AK671" i="1"/>
  <c r="W671" i="1"/>
  <c r="AB671" i="1" s="1"/>
  <c r="U671" i="1"/>
  <c r="AM658" i="1"/>
  <c r="AL658" i="1"/>
  <c r="AK658" i="1"/>
  <c r="W658" i="1"/>
  <c r="AB658" i="1" s="1"/>
  <c r="U658" i="1"/>
  <c r="AM654" i="1"/>
  <c r="AL654" i="1"/>
  <c r="AK654" i="1"/>
  <c r="W654" i="1"/>
  <c r="AB654" i="1" s="1"/>
  <c r="U654" i="1"/>
  <c r="AM628" i="1"/>
  <c r="AL628" i="1"/>
  <c r="AK628" i="1"/>
  <c r="W628" i="1"/>
  <c r="AB628" i="1" s="1"/>
  <c r="U628" i="1"/>
  <c r="AM485" i="1"/>
  <c r="AL485" i="1"/>
  <c r="AK485" i="1"/>
  <c r="W485" i="1"/>
  <c r="AB485" i="1" s="1"/>
  <c r="U485" i="1"/>
  <c r="AM473" i="1"/>
  <c r="AL473" i="1"/>
  <c r="AK473" i="1"/>
  <c r="W473" i="1"/>
  <c r="AB473" i="1" s="1"/>
  <c r="U473" i="1"/>
  <c r="AM412" i="1"/>
  <c r="AL412" i="1"/>
  <c r="AK412" i="1"/>
  <c r="W412" i="1"/>
  <c r="AB412" i="1" s="1"/>
  <c r="U412" i="1"/>
  <c r="U277" i="1"/>
  <c r="W277" i="1"/>
  <c r="AB277" i="1" s="1"/>
  <c r="AK277" i="1"/>
  <c r="AL277" i="1"/>
  <c r="AM277" i="1"/>
  <c r="U278" i="1"/>
  <c r="W278" i="1"/>
  <c r="AB278" i="1" s="1"/>
  <c r="AK278" i="1"/>
  <c r="AL278" i="1"/>
  <c r="AM278" i="1"/>
  <c r="AM215" i="1"/>
  <c r="AL215" i="1"/>
  <c r="AK215" i="1"/>
  <c r="W215" i="1"/>
  <c r="AB215" i="1" s="1"/>
  <c r="U215" i="1"/>
  <c r="AM212" i="1"/>
  <c r="AL212" i="1"/>
  <c r="AK212" i="1"/>
  <c r="W212" i="1"/>
  <c r="AB212" i="1" s="1"/>
  <c r="U212" i="1"/>
  <c r="AM327" i="1"/>
  <c r="AL327" i="1"/>
  <c r="AK327" i="1"/>
  <c r="W327" i="1"/>
  <c r="AB327" i="1" s="1"/>
  <c r="U327" i="1"/>
  <c r="AM325" i="1"/>
  <c r="AL325" i="1"/>
  <c r="AK325" i="1"/>
  <c r="W325" i="1"/>
  <c r="AB325" i="1" s="1"/>
  <c r="U325" i="1"/>
  <c r="AM324" i="1"/>
  <c r="AL324" i="1"/>
  <c r="AK324" i="1"/>
  <c r="W324" i="1"/>
  <c r="AB324" i="1" s="1"/>
  <c r="U324" i="1"/>
  <c r="AM323" i="1"/>
  <c r="AL323" i="1"/>
  <c r="AK323" i="1"/>
  <c r="W323" i="1"/>
  <c r="AB323" i="1" s="1"/>
  <c r="U323" i="1"/>
  <c r="AM322" i="1"/>
  <c r="AL322" i="1"/>
  <c r="AK322" i="1"/>
  <c r="W322" i="1"/>
  <c r="AB322" i="1" s="1"/>
  <c r="U322" i="1"/>
  <c r="AM321" i="1"/>
  <c r="AL321" i="1"/>
  <c r="AK321" i="1"/>
  <c r="W321" i="1"/>
  <c r="AB321" i="1" s="1"/>
  <c r="U321" i="1"/>
  <c r="AM320" i="1"/>
  <c r="AL320" i="1"/>
  <c r="AK320" i="1"/>
  <c r="W320" i="1"/>
  <c r="AB320" i="1" s="1"/>
  <c r="U320" i="1"/>
  <c r="AM319" i="1"/>
  <c r="AL319" i="1"/>
  <c r="AK319" i="1"/>
  <c r="W319" i="1"/>
  <c r="AB319" i="1" s="1"/>
  <c r="U319" i="1"/>
  <c r="AM151" i="1"/>
  <c r="AL151" i="1"/>
  <c r="AK151" i="1"/>
  <c r="W151" i="1"/>
  <c r="AB151" i="1" s="1"/>
  <c r="U151" i="1"/>
  <c r="AM149" i="1"/>
  <c r="AL149" i="1"/>
  <c r="AK149" i="1"/>
  <c r="W149" i="1"/>
  <c r="AB149" i="1" s="1"/>
  <c r="U149" i="1"/>
  <c r="AM148" i="1"/>
  <c r="AL148" i="1"/>
  <c r="AK148" i="1"/>
  <c r="W148" i="1"/>
  <c r="AB148" i="1" s="1"/>
  <c r="U148" i="1"/>
  <c r="AM147" i="1"/>
  <c r="AL147" i="1"/>
  <c r="AK147" i="1"/>
  <c r="W147" i="1"/>
  <c r="AB147" i="1" s="1"/>
  <c r="U147" i="1"/>
  <c r="AM146" i="1"/>
  <c r="AL146" i="1"/>
  <c r="AK146" i="1"/>
  <c r="W146" i="1"/>
  <c r="AB146" i="1" s="1"/>
  <c r="U146" i="1"/>
  <c r="AM145" i="1"/>
  <c r="AL145" i="1"/>
  <c r="AK145" i="1"/>
  <c r="W145" i="1"/>
  <c r="AB145" i="1" s="1"/>
  <c r="U145" i="1"/>
  <c r="AM144" i="1"/>
  <c r="AL144" i="1"/>
  <c r="AK144" i="1"/>
  <c r="W144" i="1"/>
  <c r="AB144" i="1" s="1"/>
  <c r="U144" i="1"/>
  <c r="AM143" i="1"/>
  <c r="AL143" i="1"/>
  <c r="AK143" i="1"/>
  <c r="W143" i="1"/>
  <c r="AB143" i="1" s="1"/>
  <c r="U143" i="1"/>
  <c r="AM252" i="1"/>
  <c r="AL252" i="1"/>
  <c r="AK252" i="1"/>
  <c r="W252" i="1"/>
  <c r="AB252" i="1" s="1"/>
  <c r="U252" i="1"/>
  <c r="AM246" i="1"/>
  <c r="AL246" i="1"/>
  <c r="AK246" i="1"/>
  <c r="W246" i="1"/>
  <c r="AB246" i="1" s="1"/>
  <c r="U246" i="1"/>
  <c r="AM245" i="1"/>
  <c r="AL245" i="1"/>
  <c r="AK245" i="1"/>
  <c r="W245" i="1"/>
  <c r="AB245" i="1" s="1"/>
  <c r="U245" i="1"/>
  <c r="AM244" i="1"/>
  <c r="AL244" i="1"/>
  <c r="AK244" i="1"/>
  <c r="W244" i="1"/>
  <c r="AB244" i="1" s="1"/>
  <c r="U244" i="1"/>
  <c r="AM248" i="1"/>
  <c r="AL248" i="1"/>
  <c r="AK248" i="1"/>
  <c r="W248" i="1"/>
  <c r="AB248" i="1" s="1"/>
  <c r="U248" i="1"/>
  <c r="AM247" i="1"/>
  <c r="AL247" i="1"/>
  <c r="AK247" i="1"/>
  <c r="W247" i="1"/>
  <c r="AB247" i="1" s="1"/>
  <c r="U247" i="1"/>
  <c r="AM249" i="1"/>
  <c r="AL249" i="1"/>
  <c r="AK249" i="1"/>
  <c r="W249" i="1"/>
  <c r="AB249" i="1" s="1"/>
  <c r="U249" i="1"/>
  <c r="AM250" i="1"/>
  <c r="AL250" i="1"/>
  <c r="AK250" i="1"/>
  <c r="W250" i="1"/>
  <c r="AB250" i="1" s="1"/>
  <c r="U250" i="1"/>
  <c r="AM41" i="1"/>
  <c r="AL41" i="1"/>
  <c r="AK41" i="1"/>
  <c r="W41" i="1"/>
  <c r="AB41" i="1" s="1"/>
  <c r="U41" i="1"/>
  <c r="AM183" i="1"/>
  <c r="AL183" i="1"/>
  <c r="AK183" i="1"/>
  <c r="W183" i="1"/>
  <c r="AB183" i="1" s="1"/>
  <c r="U183" i="1"/>
  <c r="AM214" i="1"/>
  <c r="AL214" i="1"/>
  <c r="AK214" i="1"/>
  <c r="W214" i="1"/>
  <c r="AB214" i="1" s="1"/>
  <c r="U214" i="1"/>
  <c r="AM216" i="1"/>
  <c r="AL216" i="1"/>
  <c r="AK216" i="1"/>
  <c r="W216" i="1"/>
  <c r="AB216" i="1" s="1"/>
  <c r="U216" i="1"/>
  <c r="AM211" i="1"/>
  <c r="AL211" i="1"/>
  <c r="AK211" i="1"/>
  <c r="W211" i="1"/>
  <c r="AB211" i="1" s="1"/>
  <c r="U211" i="1"/>
  <c r="AM210" i="1"/>
  <c r="AL210" i="1"/>
  <c r="AK210" i="1"/>
  <c r="W210" i="1"/>
  <c r="AB210" i="1" s="1"/>
  <c r="U210" i="1"/>
  <c r="AM439" i="1"/>
  <c r="AL439" i="1"/>
  <c r="AK439" i="1"/>
  <c r="W439" i="1"/>
  <c r="AB439" i="1" s="1"/>
  <c r="U439" i="1"/>
  <c r="AM582" i="1"/>
  <c r="AL582" i="1"/>
  <c r="AK582" i="1"/>
  <c r="W582" i="1"/>
  <c r="AB582" i="1" s="1"/>
  <c r="U582" i="1"/>
  <c r="AM581" i="1"/>
  <c r="AL581" i="1"/>
  <c r="AK581" i="1"/>
  <c r="W581" i="1"/>
  <c r="AB581" i="1" s="1"/>
  <c r="U581" i="1"/>
  <c r="AM583" i="1"/>
  <c r="AL583" i="1"/>
  <c r="AK583" i="1"/>
  <c r="W583" i="1"/>
  <c r="AB583" i="1" s="1"/>
  <c r="U583" i="1"/>
  <c r="AM113" i="1"/>
  <c r="AL113" i="1"/>
  <c r="AK113" i="1"/>
  <c r="W113" i="1"/>
  <c r="AB113" i="1" s="1"/>
  <c r="U113" i="1"/>
  <c r="AM457" i="1"/>
  <c r="AL457" i="1"/>
  <c r="AK457" i="1"/>
  <c r="W457" i="1"/>
  <c r="AB457" i="1" s="1"/>
  <c r="U457" i="1"/>
  <c r="AM429" i="1"/>
  <c r="AL429" i="1"/>
  <c r="AK429" i="1"/>
  <c r="W429" i="1"/>
  <c r="AB429" i="1" s="1"/>
  <c r="U429" i="1"/>
  <c r="AM294" i="1"/>
  <c r="AL294" i="1"/>
  <c r="AK294" i="1"/>
  <c r="W294" i="1"/>
  <c r="AB294" i="1" s="1"/>
  <c r="U294" i="1"/>
  <c r="AM292" i="1"/>
  <c r="AL292" i="1"/>
  <c r="AK292" i="1"/>
  <c r="W292" i="1"/>
  <c r="AB292" i="1" s="1"/>
  <c r="U292" i="1"/>
  <c r="AM87" i="1"/>
  <c r="AL87" i="1"/>
  <c r="AK87" i="1"/>
  <c r="W87" i="1"/>
  <c r="AB87" i="1" s="1"/>
  <c r="U87" i="1"/>
  <c r="AM78" i="1"/>
  <c r="AL78" i="1"/>
  <c r="AK78" i="1"/>
  <c r="W78" i="1"/>
  <c r="AB78" i="1" s="1"/>
  <c r="U78" i="1"/>
  <c r="AM75" i="1"/>
  <c r="AL75" i="1"/>
  <c r="AK75" i="1"/>
  <c r="W75" i="1"/>
  <c r="AB75" i="1" s="1"/>
  <c r="U75" i="1"/>
  <c r="AM89" i="1"/>
  <c r="AL89" i="1"/>
  <c r="AK89" i="1"/>
  <c r="W89" i="1"/>
  <c r="AB89" i="1" s="1"/>
  <c r="U89" i="1"/>
  <c r="AM115" i="1"/>
  <c r="AL115" i="1"/>
  <c r="AK115" i="1"/>
  <c r="W115" i="1"/>
  <c r="AB115" i="1" s="1"/>
  <c r="U115" i="1"/>
  <c r="AM43" i="1"/>
  <c r="AL43" i="1"/>
  <c r="AK43" i="1"/>
  <c r="W43" i="1"/>
  <c r="AB43" i="1" s="1"/>
  <c r="U43" i="1"/>
  <c r="AM54" i="1"/>
  <c r="AL54" i="1"/>
  <c r="AK54" i="1"/>
  <c r="W54" i="1"/>
  <c r="AB54" i="1" s="1"/>
  <c r="U54" i="1"/>
  <c r="AM308" i="1"/>
  <c r="AL308" i="1"/>
  <c r="AK308" i="1"/>
  <c r="W308" i="1"/>
  <c r="AB308" i="1" s="1"/>
  <c r="U308" i="1"/>
  <c r="AM301" i="1"/>
  <c r="AL301" i="1"/>
  <c r="AK301" i="1"/>
  <c r="W301" i="1"/>
  <c r="AB301" i="1" s="1"/>
  <c r="U301" i="1"/>
  <c r="AM282" i="1"/>
  <c r="AL282" i="1"/>
  <c r="AK282" i="1"/>
  <c r="W282" i="1"/>
  <c r="AB282" i="1" s="1"/>
  <c r="U282" i="1"/>
  <c r="AM281" i="1"/>
  <c r="AL281" i="1"/>
  <c r="AK281" i="1"/>
  <c r="W281" i="1"/>
  <c r="AB281" i="1" s="1"/>
  <c r="U281" i="1"/>
  <c r="AM280" i="1"/>
  <c r="AL280" i="1"/>
  <c r="AK280" i="1"/>
  <c r="W280" i="1"/>
  <c r="AB280" i="1" s="1"/>
  <c r="U280" i="1"/>
  <c r="AM262" i="1"/>
  <c r="AL262" i="1"/>
  <c r="AK262" i="1"/>
  <c r="W262" i="1"/>
  <c r="AB262" i="1" s="1"/>
  <c r="U262" i="1"/>
  <c r="AM261" i="1"/>
  <c r="AL261" i="1"/>
  <c r="AK261" i="1"/>
  <c r="W261" i="1"/>
  <c r="AB261" i="1" s="1"/>
  <c r="U261" i="1"/>
  <c r="AM263" i="1"/>
  <c r="AL263" i="1"/>
  <c r="AK263" i="1"/>
  <c r="W263" i="1"/>
  <c r="AB263" i="1" s="1"/>
  <c r="U263" i="1"/>
  <c r="AM375" i="1"/>
  <c r="AL375" i="1"/>
  <c r="AK375" i="1"/>
  <c r="W375" i="1"/>
  <c r="AB375" i="1" s="1"/>
  <c r="U375" i="1"/>
  <c r="AM373" i="1"/>
  <c r="AL373" i="1"/>
  <c r="AK373" i="1"/>
  <c r="W373" i="1"/>
  <c r="AB373" i="1" s="1"/>
  <c r="U373" i="1"/>
  <c r="AM372" i="1"/>
  <c r="AL372" i="1"/>
  <c r="AK372" i="1"/>
  <c r="W372" i="1"/>
  <c r="AB372" i="1" s="1"/>
  <c r="U372" i="1"/>
  <c r="AM371" i="1"/>
  <c r="AL371" i="1"/>
  <c r="AK371" i="1"/>
  <c r="W371" i="1"/>
  <c r="AB371" i="1" s="1"/>
  <c r="U371" i="1"/>
  <c r="AM359" i="1"/>
  <c r="AL359" i="1"/>
  <c r="AK359" i="1"/>
  <c r="W359" i="1"/>
  <c r="AB359" i="1" s="1"/>
  <c r="U359" i="1"/>
  <c r="AM350" i="1"/>
  <c r="AL350" i="1"/>
  <c r="AK350" i="1"/>
  <c r="W350" i="1"/>
  <c r="AB350" i="1" s="1"/>
  <c r="U350" i="1"/>
  <c r="AM31" i="1"/>
  <c r="AL31" i="1"/>
  <c r="AK31" i="1"/>
  <c r="W31" i="1"/>
  <c r="AB31" i="1" s="1"/>
  <c r="U31" i="1"/>
  <c r="AM600" i="1"/>
  <c r="AL600" i="1"/>
  <c r="AK600" i="1"/>
  <c r="W600" i="1"/>
  <c r="AB600" i="1" s="1"/>
  <c r="U600" i="1"/>
  <c r="AM595" i="1"/>
  <c r="AL595" i="1"/>
  <c r="AK595" i="1"/>
  <c r="W595" i="1"/>
  <c r="AB595" i="1" s="1"/>
  <c r="U595" i="1"/>
  <c r="AM565" i="1"/>
  <c r="AL565" i="1"/>
  <c r="AK565" i="1"/>
  <c r="W565" i="1"/>
  <c r="AB565" i="1" s="1"/>
  <c r="U565" i="1"/>
  <c r="AM560" i="1"/>
  <c r="AL560" i="1"/>
  <c r="AK560" i="1"/>
  <c r="W560" i="1"/>
  <c r="AB560" i="1" s="1"/>
  <c r="U560" i="1"/>
  <c r="AM550" i="1"/>
  <c r="AL550" i="1"/>
  <c r="AK550" i="1"/>
  <c r="W550" i="1"/>
  <c r="AB550" i="1" s="1"/>
  <c r="U550" i="1"/>
  <c r="AM532" i="1"/>
  <c r="AL532" i="1"/>
  <c r="AK532" i="1"/>
  <c r="W532" i="1"/>
  <c r="AB532" i="1" s="1"/>
  <c r="U532" i="1"/>
  <c r="AM531" i="1"/>
  <c r="AL531" i="1"/>
  <c r="AK531" i="1"/>
  <c r="W531" i="1"/>
  <c r="AB531" i="1" s="1"/>
  <c r="U531" i="1"/>
  <c r="AM530" i="1"/>
  <c r="AL530" i="1"/>
  <c r="AK530" i="1"/>
  <c r="W530" i="1"/>
  <c r="AB530" i="1" s="1"/>
  <c r="U530" i="1"/>
  <c r="AM45" i="1"/>
  <c r="AL45" i="1"/>
  <c r="AK45" i="1"/>
  <c r="W45" i="1"/>
  <c r="AB45" i="1" s="1"/>
  <c r="U45" i="1"/>
  <c r="G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29" i="1"/>
  <c r="W29" i="1"/>
  <c r="AB29" i="1" s="1"/>
  <c r="AK29" i="1"/>
  <c r="AL29" i="1"/>
  <c r="AM29" i="1"/>
  <c r="U82" i="1"/>
  <c r="W82" i="1"/>
  <c r="AB82" i="1" s="1"/>
  <c r="AK82" i="1"/>
  <c r="AL82" i="1"/>
  <c r="AM82" i="1"/>
  <c r="U127" i="1"/>
  <c r="W127" i="1"/>
  <c r="AB127" i="1" s="1"/>
  <c r="AK127" i="1"/>
  <c r="AL127" i="1"/>
  <c r="AM127" i="1"/>
  <c r="U76" i="1"/>
  <c r="W76" i="1"/>
  <c r="AB76" i="1" s="1"/>
  <c r="AK76" i="1"/>
  <c r="AL76" i="1"/>
  <c r="AM76" i="1"/>
  <c r="U62" i="1"/>
  <c r="W62" i="1"/>
  <c r="AB62" i="1" s="1"/>
  <c r="AK62" i="1"/>
  <c r="AL62" i="1"/>
  <c r="AM62" i="1"/>
  <c r="U63" i="1"/>
  <c r="W63" i="1"/>
  <c r="AB63" i="1" s="1"/>
  <c r="AK63" i="1"/>
  <c r="AL63" i="1"/>
  <c r="AM63" i="1"/>
  <c r="U79" i="1"/>
  <c r="W79" i="1"/>
  <c r="AB79" i="1" s="1"/>
  <c r="AK79" i="1"/>
  <c r="AL79" i="1"/>
  <c r="AM79" i="1"/>
  <c r="U88" i="1"/>
  <c r="W88" i="1"/>
  <c r="AB88" i="1" s="1"/>
  <c r="AK88" i="1"/>
  <c r="AL88" i="1"/>
  <c r="AM88" i="1"/>
  <c r="U80" i="1"/>
  <c r="W80" i="1"/>
  <c r="AB80" i="1" s="1"/>
  <c r="AK80" i="1"/>
  <c r="AL80" i="1"/>
  <c r="AM80" i="1"/>
  <c r="U77" i="1"/>
  <c r="W77" i="1"/>
  <c r="AB77" i="1" s="1"/>
  <c r="AK77" i="1"/>
  <c r="AL77" i="1"/>
  <c r="AM77" i="1"/>
  <c r="U84" i="1"/>
  <c r="W84" i="1"/>
  <c r="AB84" i="1" s="1"/>
  <c r="AK84" i="1"/>
  <c r="AL84" i="1"/>
  <c r="AM84" i="1"/>
  <c r="U85" i="1"/>
  <c r="W85" i="1"/>
  <c r="AB85" i="1" s="1"/>
  <c r="AK85" i="1"/>
  <c r="AL85" i="1"/>
  <c r="AM85" i="1"/>
  <c r="U86" i="1"/>
  <c r="W86" i="1"/>
  <c r="AB86" i="1" s="1"/>
  <c r="AK86" i="1"/>
  <c r="AL86" i="1"/>
  <c r="AM86" i="1"/>
  <c r="U125" i="1"/>
  <c r="W125" i="1"/>
  <c r="AB125" i="1" s="1"/>
  <c r="AK125" i="1"/>
  <c r="AL125" i="1"/>
  <c r="AM125" i="1"/>
  <c r="U128" i="1"/>
  <c r="W128" i="1"/>
  <c r="AB128" i="1" s="1"/>
  <c r="AK128" i="1"/>
  <c r="AL128" i="1"/>
  <c r="AM128" i="1"/>
  <c r="U162" i="1"/>
  <c r="W162" i="1"/>
  <c r="AB162" i="1" s="1"/>
  <c r="AK162" i="1"/>
  <c r="AL162" i="1"/>
  <c r="AM162" i="1"/>
  <c r="U163" i="1"/>
  <c r="W163" i="1"/>
  <c r="AB163" i="1" s="1"/>
  <c r="AK163" i="1"/>
  <c r="AL163" i="1"/>
  <c r="AM163" i="1"/>
  <c r="U164" i="1"/>
  <c r="W164" i="1"/>
  <c r="AB164" i="1" s="1"/>
  <c r="AK164" i="1"/>
  <c r="AL164" i="1"/>
  <c r="AM164" i="1"/>
  <c r="U165" i="1"/>
  <c r="W165" i="1"/>
  <c r="AB165" i="1" s="1"/>
  <c r="AK165" i="1"/>
  <c r="AL165" i="1"/>
  <c r="AM165" i="1"/>
  <c r="U166" i="1"/>
  <c r="W166" i="1"/>
  <c r="AB166" i="1" s="1"/>
  <c r="AK166" i="1"/>
  <c r="AL166" i="1"/>
  <c r="AM166" i="1"/>
  <c r="U193" i="1"/>
  <c r="W193" i="1"/>
  <c r="AB193" i="1" s="1"/>
  <c r="AK193" i="1"/>
  <c r="AL193" i="1"/>
  <c r="AM193" i="1"/>
  <c r="U197" i="1"/>
  <c r="W197" i="1"/>
  <c r="AB197" i="1" s="1"/>
  <c r="AK197" i="1"/>
  <c r="AL197" i="1"/>
  <c r="AM197" i="1"/>
  <c r="U229" i="1"/>
  <c r="W229" i="1"/>
  <c r="AB229" i="1" s="1"/>
  <c r="AK229" i="1"/>
  <c r="AL229" i="1"/>
  <c r="AM229" i="1"/>
  <c r="U233" i="1"/>
  <c r="W233" i="1"/>
  <c r="AB233" i="1" s="1"/>
  <c r="AK233" i="1"/>
  <c r="AL233" i="1"/>
  <c r="AM233" i="1"/>
  <c r="U231" i="1"/>
  <c r="W231" i="1"/>
  <c r="AB231" i="1" s="1"/>
  <c r="AK231" i="1"/>
  <c r="AL231" i="1"/>
  <c r="AM231" i="1"/>
  <c r="U423" i="1"/>
  <c r="W423" i="1"/>
  <c r="AB423" i="1" s="1"/>
  <c r="AK423" i="1"/>
  <c r="AL423" i="1"/>
  <c r="AM423" i="1"/>
  <c r="U472" i="1"/>
  <c r="W472" i="1"/>
  <c r="AB472" i="1" s="1"/>
  <c r="AK472" i="1"/>
  <c r="AL472" i="1"/>
  <c r="AM472" i="1"/>
  <c r="U383" i="1"/>
  <c r="W383" i="1"/>
  <c r="AB383" i="1" s="1"/>
  <c r="AK383" i="1"/>
  <c r="AL383" i="1"/>
  <c r="AM383" i="1"/>
  <c r="U384" i="1"/>
  <c r="W384" i="1"/>
  <c r="AB384" i="1" s="1"/>
  <c r="AK384" i="1"/>
  <c r="AL384" i="1"/>
  <c r="AM384" i="1"/>
  <c r="U385" i="1"/>
  <c r="W385" i="1"/>
  <c r="AB385" i="1" s="1"/>
  <c r="AK385" i="1"/>
  <c r="AL385" i="1"/>
  <c r="AM385" i="1"/>
  <c r="U400" i="1"/>
  <c r="W400" i="1"/>
  <c r="AB400" i="1" s="1"/>
  <c r="AK400" i="1"/>
  <c r="AL400" i="1"/>
  <c r="AM400" i="1"/>
  <c r="U484" i="1"/>
  <c r="W484" i="1"/>
  <c r="AB484" i="1" s="1"/>
  <c r="AK484" i="1"/>
  <c r="AL484" i="1"/>
  <c r="AM484" i="1"/>
  <c r="U622" i="1"/>
  <c r="W622" i="1"/>
  <c r="AB622" i="1" s="1"/>
  <c r="AK622" i="1"/>
  <c r="AL622" i="1"/>
  <c r="AM622" i="1"/>
  <c r="U623" i="1"/>
  <c r="W623" i="1"/>
  <c r="AB623" i="1" s="1"/>
  <c r="AK623" i="1"/>
  <c r="AL623" i="1"/>
  <c r="AM623" i="1"/>
  <c r="U625" i="1"/>
  <c r="W625" i="1"/>
  <c r="AB625" i="1" s="1"/>
  <c r="AK625" i="1"/>
  <c r="AL625" i="1"/>
  <c r="AM625" i="1"/>
  <c r="U626" i="1"/>
  <c r="W626" i="1"/>
  <c r="AB626" i="1" s="1"/>
  <c r="AK626" i="1"/>
  <c r="AL626" i="1"/>
  <c r="AM626" i="1"/>
  <c r="U627" i="1"/>
  <c r="W627" i="1"/>
  <c r="AB627" i="1" s="1"/>
  <c r="AK627" i="1"/>
  <c r="AL627" i="1"/>
  <c r="AM627" i="1"/>
  <c r="S385" i="1" l="1"/>
  <c r="S456" i="1" l="1"/>
  <c r="X456" i="1"/>
  <c r="AC456" i="1" s="1"/>
  <c r="AJ456" i="1" s="1"/>
  <c r="AG456" i="1" s="1"/>
  <c r="AD456" i="1" s="1"/>
  <c r="S3" i="1"/>
  <c r="X41" i="1"/>
  <c r="AC41" i="1" s="1"/>
  <c r="AJ41" i="1" s="1"/>
  <c r="AG41" i="1" s="1"/>
  <c r="AD41" i="1" s="1"/>
  <c r="S359" i="1"/>
  <c r="S301" i="1"/>
  <c r="X385" i="1"/>
  <c r="AC385" i="1" s="1"/>
  <c r="AJ385" i="1" s="1"/>
  <c r="AG385" i="1" s="1"/>
  <c r="AD385" i="1" s="1"/>
  <c r="S5" i="1"/>
  <c r="X262" i="1"/>
  <c r="AC262" i="1" s="1"/>
  <c r="AJ262" i="1" s="1"/>
  <c r="AG262" i="1" s="1"/>
  <c r="AD262" i="1" s="1"/>
  <c r="X29" i="1"/>
  <c r="AC29" i="1" s="1"/>
  <c r="AJ29" i="1" s="1"/>
  <c r="AG29" i="1" s="1"/>
  <c r="AD29" i="1" s="1"/>
  <c r="S29" i="1"/>
  <c r="X325" i="1"/>
  <c r="AC325" i="1" s="1"/>
  <c r="AJ325" i="1" s="1"/>
  <c r="AG325" i="1" s="1"/>
  <c r="AD325" i="1" s="1"/>
  <c r="S325" i="1"/>
  <c r="X626" i="1"/>
  <c r="AC626" i="1" s="1"/>
  <c r="AJ626" i="1" s="1"/>
  <c r="AG626" i="1" s="1"/>
  <c r="AD626" i="1" s="1"/>
  <c r="S626" i="1"/>
  <c r="S85" i="1"/>
  <c r="X85" i="1"/>
  <c r="AC85" i="1" s="1"/>
  <c r="AJ85" i="1" s="1"/>
  <c r="AG85" i="1" s="1"/>
  <c r="AD85" i="1" s="1"/>
  <c r="S308" i="1"/>
  <c r="X308" i="1"/>
  <c r="AC308" i="1" s="1"/>
  <c r="AJ308" i="1" s="1"/>
  <c r="AG308" i="1" s="1"/>
  <c r="AD308" i="1" s="1"/>
  <c r="S4" i="1"/>
  <c r="X4" i="1"/>
  <c r="AC4" i="1" s="1"/>
  <c r="AJ4" i="1" s="1"/>
  <c r="AG4" i="1" s="1"/>
  <c r="AD4" i="1" s="1"/>
  <c r="X277" i="1"/>
  <c r="AC277" i="1" s="1"/>
  <c r="AJ277" i="1" s="1"/>
  <c r="AG277" i="1" s="1"/>
  <c r="AD277" i="1" s="1"/>
  <c r="S277" i="1"/>
  <c r="S252" i="1"/>
  <c r="X252" i="1"/>
  <c r="AC252" i="1" s="1"/>
  <c r="AJ252" i="1" s="1"/>
  <c r="AG252" i="1" s="1"/>
  <c r="AD252" i="1" s="1"/>
  <c r="X423" i="1"/>
  <c r="AC423" i="1" s="1"/>
  <c r="AJ423" i="1" s="1"/>
  <c r="AG423" i="1" s="1"/>
  <c r="AD423" i="1" s="1"/>
  <c r="S423" i="1"/>
  <c r="S6" i="1"/>
  <c r="X6" i="1"/>
  <c r="AC6" i="1" s="1"/>
  <c r="AJ6" i="1" s="1"/>
  <c r="AG6" i="1" s="1"/>
  <c r="AD6" i="1" s="1"/>
  <c r="S638" i="1" l="1"/>
  <c r="X638" i="1"/>
  <c r="AC638" i="1" s="1"/>
  <c r="AJ638" i="1" s="1"/>
  <c r="AG638" i="1" s="1"/>
  <c r="AD638" i="1" s="1"/>
  <c r="S637" i="1"/>
  <c r="X637" i="1"/>
  <c r="AC637" i="1" s="1"/>
  <c r="AJ637" i="1" s="1"/>
  <c r="AG637" i="1" s="1"/>
  <c r="AD637" i="1" s="1"/>
  <c r="S696" i="1"/>
  <c r="X696" i="1"/>
  <c r="AC696" i="1" s="1"/>
  <c r="AJ696" i="1" s="1"/>
  <c r="AG696" i="1" s="1"/>
  <c r="AD696" i="1" s="1"/>
  <c r="X694" i="1"/>
  <c r="AC694" i="1" s="1"/>
  <c r="AJ694" i="1" s="1"/>
  <c r="AG694" i="1" s="1"/>
  <c r="AD694" i="1" s="1"/>
  <c r="S694" i="1"/>
  <c r="S695" i="1"/>
  <c r="X695" i="1"/>
  <c r="AC695" i="1" s="1"/>
  <c r="AJ695" i="1" s="1"/>
  <c r="AG695" i="1" s="1"/>
  <c r="AD695" i="1" s="1"/>
  <c r="S690" i="1"/>
  <c r="X690" i="1"/>
  <c r="AC690" i="1" s="1"/>
  <c r="AJ690" i="1" s="1"/>
  <c r="AG690" i="1" s="1"/>
  <c r="AD690" i="1" s="1"/>
  <c r="X691" i="1"/>
  <c r="AC691" i="1" s="1"/>
  <c r="AJ691" i="1" s="1"/>
  <c r="AG691" i="1" s="1"/>
  <c r="AD691" i="1" s="1"/>
  <c r="S691" i="1"/>
  <c r="X692" i="1"/>
  <c r="AC692" i="1" s="1"/>
  <c r="AJ692" i="1" s="1"/>
  <c r="AG692" i="1" s="1"/>
  <c r="AD692" i="1" s="1"/>
  <c r="S692" i="1"/>
  <c r="S698" i="1"/>
  <c r="X698" i="1"/>
  <c r="AC698" i="1" s="1"/>
  <c r="AJ698" i="1" s="1"/>
  <c r="AG698" i="1" s="1"/>
  <c r="AD698" i="1" s="1"/>
  <c r="S657" i="1"/>
  <c r="X657" i="1"/>
  <c r="AC657" i="1" s="1"/>
  <c r="AJ657" i="1" s="1"/>
  <c r="AG657" i="1" s="1"/>
  <c r="AD657" i="1" s="1"/>
  <c r="S656" i="1"/>
  <c r="X656" i="1"/>
  <c r="AC656" i="1" s="1"/>
  <c r="AJ656" i="1" s="1"/>
  <c r="AG656" i="1" s="1"/>
  <c r="AD656" i="1" s="1"/>
  <c r="X231" i="1"/>
  <c r="AC231" i="1" s="1"/>
  <c r="AJ231" i="1" s="1"/>
  <c r="AG231" i="1" s="1"/>
  <c r="AD231" i="1" s="1"/>
  <c r="X216" i="1"/>
  <c r="AC216" i="1" s="1"/>
  <c r="AJ216" i="1" s="1"/>
  <c r="AG216" i="1" s="1"/>
  <c r="AD216" i="1" s="1"/>
  <c r="S661" i="1"/>
  <c r="X661" i="1"/>
  <c r="AC661" i="1" s="1"/>
  <c r="AJ661" i="1" s="1"/>
  <c r="AG661" i="1" s="1"/>
  <c r="AD661" i="1" s="1"/>
  <c r="S673" i="1"/>
  <c r="X673" i="1"/>
  <c r="AC673" i="1" s="1"/>
  <c r="AJ673" i="1" s="1"/>
  <c r="AG673" i="1" s="1"/>
  <c r="AD673" i="1" s="1"/>
  <c r="S658" i="1"/>
  <c r="X658" i="1"/>
  <c r="AC658" i="1" s="1"/>
  <c r="AJ658" i="1" s="1"/>
  <c r="AG658" i="1" s="1"/>
  <c r="AD658" i="1" s="1"/>
  <c r="S654" i="1"/>
  <c r="X654" i="1"/>
  <c r="AC654" i="1" s="1"/>
  <c r="AJ654" i="1" s="1"/>
  <c r="AG654" i="1" s="1"/>
  <c r="AD654" i="1" s="1"/>
  <c r="S41" i="1"/>
  <c r="S372" i="1"/>
  <c r="X3" i="1"/>
  <c r="AC3" i="1" s="1"/>
  <c r="AJ3" i="1" s="1"/>
  <c r="AG3" i="1" s="1"/>
  <c r="AD3" i="1" s="1"/>
  <c r="X63" i="1"/>
  <c r="AC63" i="1" s="1"/>
  <c r="AJ63" i="1" s="1"/>
  <c r="AG63" i="1" s="1"/>
  <c r="AD63" i="1" s="1"/>
  <c r="S7" i="1"/>
  <c r="S78" i="1"/>
  <c r="X245" i="1"/>
  <c r="AC245" i="1" s="1"/>
  <c r="AJ245" i="1" s="1"/>
  <c r="AG245" i="1" s="1"/>
  <c r="AD245" i="1" s="1"/>
  <c r="S550" i="1"/>
  <c r="X565" i="1"/>
  <c r="AC565" i="1" s="1"/>
  <c r="AJ565" i="1" s="1"/>
  <c r="AG565" i="1" s="1"/>
  <c r="AD565" i="1" s="1"/>
  <c r="X294" i="1"/>
  <c r="AC294" i="1" s="1"/>
  <c r="AJ294" i="1" s="1"/>
  <c r="AG294" i="1" s="1"/>
  <c r="AD294" i="1" s="1"/>
  <c r="X320" i="1"/>
  <c r="AC320" i="1" s="1"/>
  <c r="AJ320" i="1" s="1"/>
  <c r="AG320" i="1" s="1"/>
  <c r="AD320" i="1" s="1"/>
  <c r="S472" i="1"/>
  <c r="S412" i="1"/>
  <c r="X412" i="1"/>
  <c r="AC412" i="1" s="1"/>
  <c r="AJ412" i="1" s="1"/>
  <c r="AG412" i="1" s="1"/>
  <c r="AD412" i="1" s="1"/>
  <c r="X115" i="1"/>
  <c r="AC115" i="1" s="1"/>
  <c r="AJ115" i="1" s="1"/>
  <c r="AG115" i="1" s="1"/>
  <c r="AD115" i="1" s="1"/>
  <c r="X600" i="1"/>
  <c r="AC600" i="1" s="1"/>
  <c r="AJ600" i="1" s="1"/>
  <c r="AG600" i="1" s="1"/>
  <c r="AD600" i="1" s="1"/>
  <c r="X62" i="1"/>
  <c r="AC62" i="1" s="1"/>
  <c r="AJ62" i="1" s="1"/>
  <c r="AG62" i="1" s="1"/>
  <c r="AD62" i="1" s="1"/>
  <c r="S581" i="1"/>
  <c r="X163" i="1"/>
  <c r="AC163" i="1" s="1"/>
  <c r="AJ163" i="1" s="1"/>
  <c r="AG163" i="1" s="1"/>
  <c r="AD163" i="1" s="1"/>
  <c r="S214" i="1"/>
  <c r="S247" i="1"/>
  <c r="S262" i="1"/>
  <c r="X359" i="1"/>
  <c r="AC359" i="1" s="1"/>
  <c r="AJ359" i="1" s="1"/>
  <c r="AG359" i="1" s="1"/>
  <c r="AD359" i="1" s="1"/>
  <c r="X5" i="1"/>
  <c r="AC5" i="1" s="1"/>
  <c r="AJ5" i="1" s="1"/>
  <c r="AG5" i="1" s="1"/>
  <c r="AD5" i="1" s="1"/>
  <c r="X165" i="1"/>
  <c r="AC165" i="1" s="1"/>
  <c r="AJ165" i="1" s="1"/>
  <c r="AG165" i="1" s="1"/>
  <c r="AD165" i="1" s="1"/>
  <c r="X148" i="1"/>
  <c r="AC148" i="1" s="1"/>
  <c r="AJ148" i="1" s="1"/>
  <c r="AG148" i="1" s="1"/>
  <c r="AD148" i="1" s="1"/>
  <c r="X532" i="1"/>
  <c r="AC532" i="1" s="1"/>
  <c r="AJ532" i="1" s="1"/>
  <c r="AG532" i="1" s="1"/>
  <c r="AD532" i="1" s="1"/>
  <c r="X301" i="1"/>
  <c r="AC301" i="1" s="1"/>
  <c r="AJ301" i="1" s="1"/>
  <c r="AG301" i="1" s="1"/>
  <c r="AD301" i="1" s="1"/>
  <c r="X151" i="1"/>
  <c r="AC151" i="1" s="1"/>
  <c r="AJ151" i="1" s="1"/>
  <c r="AG151" i="1" s="1"/>
  <c r="AD151" i="1" s="1"/>
  <c r="S183" i="1"/>
  <c r="X319" i="1"/>
  <c r="AC319" i="1" s="1"/>
  <c r="AJ319" i="1" s="1"/>
  <c r="AG319" i="1" s="1"/>
  <c r="AD319" i="1" s="1"/>
  <c r="X43" i="1"/>
  <c r="AC43" i="1" s="1"/>
  <c r="AJ43" i="1" s="1"/>
  <c r="AG43" i="1" s="1"/>
  <c r="AD43" i="1" s="1"/>
  <c r="X113" i="1"/>
  <c r="AC113" i="1" s="1"/>
  <c r="AJ113" i="1" s="1"/>
  <c r="AG113" i="1" s="1"/>
  <c r="AD113" i="1" s="1"/>
  <c r="S79" i="1"/>
  <c r="S327" i="1"/>
  <c r="X292" i="1"/>
  <c r="AC292" i="1" s="1"/>
  <c r="AJ292" i="1" s="1"/>
  <c r="AG292" i="1" s="1"/>
  <c r="AD292" i="1" s="1"/>
  <c r="S246" i="1"/>
  <c r="X246" i="1"/>
  <c r="AC246" i="1" s="1"/>
  <c r="AJ246" i="1" s="1"/>
  <c r="AG246" i="1" s="1"/>
  <c r="AD246" i="1" s="1"/>
  <c r="S622" i="1"/>
  <c r="X622" i="1"/>
  <c r="AC622" i="1" s="1"/>
  <c r="AJ622" i="1" s="1"/>
  <c r="AG622" i="1" s="1"/>
  <c r="AD622" i="1" s="1"/>
  <c r="X1" i="1"/>
  <c r="AC1" i="1" s="1"/>
  <c r="AJ1" i="1" s="1"/>
  <c r="AG1" i="1" s="1"/>
  <c r="AD1" i="1" s="1"/>
  <c r="S1" i="1"/>
  <c r="X82" i="1"/>
  <c r="AC82" i="1" s="1"/>
  <c r="AJ82" i="1" s="1"/>
  <c r="AG82" i="1" s="1"/>
  <c r="AD82" i="1" s="1"/>
  <c r="S82" i="1"/>
  <c r="X197" i="1"/>
  <c r="AC197" i="1" s="1"/>
  <c r="AJ197" i="1" s="1"/>
  <c r="AG197" i="1" s="1"/>
  <c r="AD197" i="1" s="1"/>
  <c r="S197" i="1"/>
  <c r="X371" i="1"/>
  <c r="AC371" i="1" s="1"/>
  <c r="AJ371" i="1" s="1"/>
  <c r="AG371" i="1" s="1"/>
  <c r="AD371" i="1" s="1"/>
  <c r="S371" i="1"/>
  <c r="S164" i="1"/>
  <c r="X164" i="1"/>
  <c r="AC164" i="1" s="1"/>
  <c r="AJ164" i="1" s="1"/>
  <c r="AG164" i="1" s="1"/>
  <c r="AD164" i="1" s="1"/>
  <c r="X143" i="1"/>
  <c r="AC143" i="1" s="1"/>
  <c r="AJ143" i="1" s="1"/>
  <c r="AG143" i="1" s="1"/>
  <c r="AD143" i="1" s="1"/>
  <c r="S143" i="1"/>
  <c r="S2" i="1"/>
  <c r="X2" i="1"/>
  <c r="AC2" i="1" s="1"/>
  <c r="AJ2" i="1" s="1"/>
  <c r="AG2" i="1" s="1"/>
  <c r="AD2" i="1" s="1"/>
  <c r="S457" i="1"/>
  <c r="X457" i="1"/>
  <c r="AC457" i="1" s="1"/>
  <c r="AJ457" i="1" s="1"/>
  <c r="AG457" i="1" s="1"/>
  <c r="AD457" i="1" s="1"/>
  <c r="X146" i="1"/>
  <c r="AC146" i="1" s="1"/>
  <c r="AJ146" i="1" s="1"/>
  <c r="AG146" i="1" s="1"/>
  <c r="AD146" i="1" s="1"/>
  <c r="S146" i="1"/>
  <c r="X77" i="1"/>
  <c r="AC77" i="1" s="1"/>
  <c r="AJ77" i="1" s="1"/>
  <c r="AG77" i="1" s="1"/>
  <c r="AD77" i="1" s="1"/>
  <c r="S77" i="1"/>
  <c r="X75" i="1"/>
  <c r="AC75" i="1" s="1"/>
  <c r="AJ75" i="1" s="1"/>
  <c r="AG75" i="1" s="1"/>
  <c r="AD75" i="1" s="1"/>
  <c r="S75" i="1"/>
  <c r="X375" i="1"/>
  <c r="AC375" i="1" s="1"/>
  <c r="AJ375" i="1" s="1"/>
  <c r="AG375" i="1" s="1"/>
  <c r="AD375" i="1" s="1"/>
  <c r="S375" i="1"/>
  <c r="S263" i="1"/>
  <c r="X263" i="1"/>
  <c r="AC263" i="1" s="1"/>
  <c r="AJ263" i="1" s="1"/>
  <c r="AG263" i="1" s="1"/>
  <c r="AD263" i="1" s="1"/>
  <c r="X322" i="1"/>
  <c r="AC322" i="1" s="1"/>
  <c r="AJ322" i="1" s="1"/>
  <c r="AG322" i="1" s="1"/>
  <c r="AD322" i="1" s="1"/>
  <c r="S322" i="1"/>
  <c r="X162" i="1"/>
  <c r="AC162" i="1" s="1"/>
  <c r="AJ162" i="1" s="1"/>
  <c r="AG162" i="1" s="1"/>
  <c r="AD162" i="1" s="1"/>
  <c r="S162" i="1"/>
  <c r="X76" i="1"/>
  <c r="AC76" i="1" s="1"/>
  <c r="AJ76" i="1" s="1"/>
  <c r="AG76" i="1" s="1"/>
  <c r="AD76" i="1" s="1"/>
  <c r="S76" i="1"/>
  <c r="S323" i="1"/>
  <c r="X323" i="1"/>
  <c r="AC323" i="1" s="1"/>
  <c r="AJ323" i="1" s="1"/>
  <c r="AG323" i="1" s="1"/>
  <c r="AD323" i="1" s="1"/>
  <c r="X88" i="1"/>
  <c r="AC88" i="1" s="1"/>
  <c r="AJ88" i="1" s="1"/>
  <c r="AG88" i="1" s="1"/>
  <c r="AD88" i="1" s="1"/>
  <c r="S88" i="1"/>
  <c r="X84" i="1"/>
  <c r="AC84" i="1" s="1"/>
  <c r="AJ84" i="1" s="1"/>
  <c r="AG84" i="1" s="1"/>
  <c r="AD84" i="1" s="1"/>
  <c r="S84" i="1"/>
  <c r="X439" i="1"/>
  <c r="AC439" i="1" s="1"/>
  <c r="AJ439" i="1" s="1"/>
  <c r="AG439" i="1" s="1"/>
  <c r="AD439" i="1" s="1"/>
  <c r="S439" i="1"/>
  <c r="S127" i="1"/>
  <c r="X127" i="1"/>
  <c r="AC127" i="1" s="1"/>
  <c r="AJ127" i="1" s="1"/>
  <c r="AG127" i="1" s="1"/>
  <c r="AD127" i="1" s="1"/>
  <c r="X54" i="1"/>
  <c r="AC54" i="1" s="1"/>
  <c r="AJ54" i="1" s="1"/>
  <c r="AG54" i="1" s="1"/>
  <c r="AD54" i="1" s="1"/>
  <c r="S54" i="1"/>
  <c r="X278" i="1"/>
  <c r="AC278" i="1" s="1"/>
  <c r="AJ278" i="1" s="1"/>
  <c r="AG278" i="1" s="1"/>
  <c r="AD278" i="1" s="1"/>
  <c r="S278" i="1"/>
  <c r="S211" i="1"/>
  <c r="X211" i="1"/>
  <c r="AC211" i="1" s="1"/>
  <c r="AJ211" i="1" s="1"/>
  <c r="AG211" i="1" s="1"/>
  <c r="AD211" i="1" s="1"/>
  <c r="S80" i="1"/>
  <c r="X80" i="1"/>
  <c r="AC80" i="1" s="1"/>
  <c r="AJ80" i="1" s="1"/>
  <c r="AG80" i="1" s="1"/>
  <c r="AD80" i="1" s="1"/>
  <c r="S244" i="1"/>
  <c r="X244" i="1"/>
  <c r="AC244" i="1" s="1"/>
  <c r="AJ244" i="1" s="1"/>
  <c r="AG244" i="1" s="1"/>
  <c r="AD244" i="1" s="1"/>
  <c r="S400" i="1"/>
  <c r="X400" i="1"/>
  <c r="AC400" i="1" s="1"/>
  <c r="AJ400" i="1" s="1"/>
  <c r="AG400" i="1" s="1"/>
  <c r="AD400" i="1" s="1"/>
  <c r="X373" i="1"/>
  <c r="AC373" i="1" s="1"/>
  <c r="AJ373" i="1" s="1"/>
  <c r="AG373" i="1" s="1"/>
  <c r="AD373" i="1" s="1"/>
  <c r="S373" i="1"/>
  <c r="X560" i="1"/>
  <c r="AC560" i="1" s="1"/>
  <c r="AJ560" i="1" s="1"/>
  <c r="AG560" i="1" s="1"/>
  <c r="AD560" i="1" s="1"/>
  <c r="S560" i="1"/>
  <c r="X144" i="1"/>
  <c r="AC144" i="1" s="1"/>
  <c r="AJ144" i="1" s="1"/>
  <c r="AG144" i="1" s="1"/>
  <c r="AD144" i="1" s="1"/>
  <c r="S144" i="1"/>
  <c r="S210" i="1"/>
  <c r="X210" i="1"/>
  <c r="AC210" i="1" s="1"/>
  <c r="AJ210" i="1" s="1"/>
  <c r="AG210" i="1" s="1"/>
  <c r="AD210" i="1" s="1"/>
  <c r="X125" i="1"/>
  <c r="AC125" i="1" s="1"/>
  <c r="AJ125" i="1" s="1"/>
  <c r="AG125" i="1" s="1"/>
  <c r="AD125" i="1" s="1"/>
  <c r="S125" i="1"/>
  <c r="X583" i="1"/>
  <c r="AC583" i="1" s="1"/>
  <c r="AJ583" i="1" s="1"/>
  <c r="AG583" i="1" s="1"/>
  <c r="AD583" i="1" s="1"/>
  <c r="S583" i="1"/>
  <c r="S281" i="1"/>
  <c r="X281" i="1"/>
  <c r="AC281" i="1" s="1"/>
  <c r="AJ281" i="1" s="1"/>
  <c r="AG281" i="1" s="1"/>
  <c r="AD281" i="1" s="1"/>
  <c r="S261" i="1"/>
  <c r="X261" i="1"/>
  <c r="AC261" i="1" s="1"/>
  <c r="AJ261" i="1" s="1"/>
  <c r="AG261" i="1" s="1"/>
  <c r="AD261" i="1" s="1"/>
  <c r="S324" i="1"/>
  <c r="X324" i="1"/>
  <c r="AC324" i="1" s="1"/>
  <c r="AJ324" i="1" s="1"/>
  <c r="AG324" i="1" s="1"/>
  <c r="AD324" i="1" s="1"/>
  <c r="X212" i="1"/>
  <c r="AC212" i="1" s="1"/>
  <c r="AJ212" i="1" s="1"/>
  <c r="AG212" i="1" s="1"/>
  <c r="AD212" i="1" s="1"/>
  <c r="S212" i="1"/>
  <c r="S623" i="1"/>
  <c r="X623" i="1"/>
  <c r="AC623" i="1" s="1"/>
  <c r="AJ623" i="1" s="1"/>
  <c r="AG623" i="1" s="1"/>
  <c r="AD623" i="1" s="1"/>
  <c r="X280" i="1"/>
  <c r="AC280" i="1" s="1"/>
  <c r="AJ280" i="1" s="1"/>
  <c r="AG280" i="1" s="1"/>
  <c r="AD280" i="1" s="1"/>
  <c r="S280" i="1"/>
  <c r="X595" i="1"/>
  <c r="AC595" i="1" s="1"/>
  <c r="AJ595" i="1" s="1"/>
  <c r="AG595" i="1" s="1"/>
  <c r="AD595" i="1" s="1"/>
  <c r="S595" i="1"/>
  <c r="X250" i="1"/>
  <c r="AC250" i="1" s="1"/>
  <c r="AJ250" i="1" s="1"/>
  <c r="AG250" i="1" s="1"/>
  <c r="AD250" i="1" s="1"/>
  <c r="S250" i="1"/>
  <c r="X89" i="1"/>
  <c r="AC89" i="1" s="1"/>
  <c r="AJ89" i="1" s="1"/>
  <c r="AG89" i="1" s="1"/>
  <c r="AD89" i="1" s="1"/>
  <c r="S89" i="1"/>
  <c r="X193" i="1"/>
  <c r="AC193" i="1" s="1"/>
  <c r="AJ193" i="1" s="1"/>
  <c r="AG193" i="1" s="1"/>
  <c r="AD193" i="1" s="1"/>
  <c r="S193" i="1"/>
  <c r="S248" i="1"/>
  <c r="X248" i="1"/>
  <c r="AC248" i="1" s="1"/>
  <c r="AJ248" i="1" s="1"/>
  <c r="AG248" i="1" s="1"/>
  <c r="AD248" i="1" s="1"/>
  <c r="S231" i="1" l="1"/>
  <c r="S655" i="1"/>
  <c r="X655" i="1"/>
  <c r="AC655" i="1" s="1"/>
  <c r="AJ655" i="1" s="1"/>
  <c r="AG655" i="1" s="1"/>
  <c r="AD655" i="1" s="1"/>
  <c r="S216" i="1"/>
  <c r="S660" i="1"/>
  <c r="X660" i="1"/>
  <c r="AC660" i="1" s="1"/>
  <c r="AJ660" i="1" s="1"/>
  <c r="AG660" i="1" s="1"/>
  <c r="AD660" i="1" s="1"/>
  <c r="X372" i="1"/>
  <c r="AC372" i="1" s="1"/>
  <c r="AJ372" i="1" s="1"/>
  <c r="AG372" i="1" s="1"/>
  <c r="AD372" i="1" s="1"/>
  <c r="X672" i="1"/>
  <c r="AC672" i="1" s="1"/>
  <c r="AJ672" i="1" s="1"/>
  <c r="AG672" i="1" s="1"/>
  <c r="AD672" i="1" s="1"/>
  <c r="S672" i="1"/>
  <c r="X671" i="1"/>
  <c r="AC671" i="1" s="1"/>
  <c r="AJ671" i="1" s="1"/>
  <c r="AG671" i="1" s="1"/>
  <c r="AD671" i="1" s="1"/>
  <c r="S671" i="1"/>
  <c r="S565" i="1"/>
  <c r="X78" i="1"/>
  <c r="AC78" i="1" s="1"/>
  <c r="AJ78" i="1" s="1"/>
  <c r="AG78" i="1" s="1"/>
  <c r="AD78" i="1" s="1"/>
  <c r="S628" i="1"/>
  <c r="X628" i="1"/>
  <c r="AC628" i="1" s="1"/>
  <c r="AJ628" i="1" s="1"/>
  <c r="AG628" i="1" s="1"/>
  <c r="AD628" i="1" s="1"/>
  <c r="X233" i="1"/>
  <c r="AC233" i="1" s="1"/>
  <c r="AJ233" i="1" s="1"/>
  <c r="AG233" i="1" s="1"/>
  <c r="AD233" i="1" s="1"/>
  <c r="X128" i="1"/>
  <c r="AC128" i="1" s="1"/>
  <c r="AJ128" i="1" s="1"/>
  <c r="AG128" i="1" s="1"/>
  <c r="AD128" i="1" s="1"/>
  <c r="S383" i="1"/>
  <c r="S63" i="1"/>
  <c r="S294" i="1"/>
  <c r="S485" i="1"/>
  <c r="X485" i="1"/>
  <c r="AC485" i="1" s="1"/>
  <c r="AJ485" i="1" s="1"/>
  <c r="AG485" i="1" s="1"/>
  <c r="AD485" i="1" s="1"/>
  <c r="X7" i="1"/>
  <c r="AC7" i="1" s="1"/>
  <c r="AJ7" i="1" s="1"/>
  <c r="AG7" i="1" s="1"/>
  <c r="AD7" i="1" s="1"/>
  <c r="S245" i="1"/>
  <c r="X86" i="1"/>
  <c r="AC86" i="1" s="1"/>
  <c r="AJ86" i="1" s="1"/>
  <c r="AG86" i="1" s="1"/>
  <c r="AD86" i="1" s="1"/>
  <c r="S320" i="1"/>
  <c r="X550" i="1"/>
  <c r="AC550" i="1" s="1"/>
  <c r="AJ550" i="1" s="1"/>
  <c r="AG550" i="1" s="1"/>
  <c r="AD550" i="1" s="1"/>
  <c r="S473" i="1"/>
  <c r="X473" i="1"/>
  <c r="AC473" i="1" s="1"/>
  <c r="AJ473" i="1" s="1"/>
  <c r="AG473" i="1" s="1"/>
  <c r="AD473" i="1" s="1"/>
  <c r="X472" i="1"/>
  <c r="AC472" i="1" s="1"/>
  <c r="AJ472" i="1" s="1"/>
  <c r="AG472" i="1" s="1"/>
  <c r="AD472" i="1" s="1"/>
  <c r="S115" i="1"/>
  <c r="S62" i="1"/>
  <c r="S600" i="1"/>
  <c r="X581" i="1"/>
  <c r="AC581" i="1" s="1"/>
  <c r="AJ581" i="1" s="1"/>
  <c r="AG581" i="1" s="1"/>
  <c r="AD581" i="1" s="1"/>
  <c r="S163" i="1"/>
  <c r="X214" i="1"/>
  <c r="AC214" i="1" s="1"/>
  <c r="AJ214" i="1" s="1"/>
  <c r="AG214" i="1" s="1"/>
  <c r="AD214" i="1" s="1"/>
  <c r="S151" i="1"/>
  <c r="X247" i="1"/>
  <c r="AC247" i="1" s="1"/>
  <c r="AJ247" i="1" s="1"/>
  <c r="AG247" i="1" s="1"/>
  <c r="AD247" i="1" s="1"/>
  <c r="S43" i="1"/>
  <c r="S532" i="1"/>
  <c r="S148" i="1"/>
  <c r="S165" i="1"/>
  <c r="S319" i="1"/>
  <c r="S113" i="1"/>
  <c r="X327" i="1"/>
  <c r="AC327" i="1" s="1"/>
  <c r="AJ327" i="1" s="1"/>
  <c r="AG327" i="1" s="1"/>
  <c r="AD327" i="1" s="1"/>
  <c r="X79" i="1"/>
  <c r="AC79" i="1" s="1"/>
  <c r="AJ79" i="1" s="1"/>
  <c r="AG79" i="1" s="1"/>
  <c r="AD79" i="1" s="1"/>
  <c r="X183" i="1"/>
  <c r="AC183" i="1" s="1"/>
  <c r="AJ183" i="1" s="1"/>
  <c r="AG183" i="1" s="1"/>
  <c r="AD183" i="1" s="1"/>
  <c r="S292" i="1"/>
  <c r="S229" i="1"/>
  <c r="X149" i="1"/>
  <c r="AC149" i="1" s="1"/>
  <c r="AJ149" i="1" s="1"/>
  <c r="AG149" i="1" s="1"/>
  <c r="AD149" i="1" s="1"/>
  <c r="S149" i="1"/>
  <c r="S215" i="1"/>
  <c r="X215" i="1"/>
  <c r="AC215" i="1" s="1"/>
  <c r="AJ215" i="1" s="1"/>
  <c r="AG215" i="1" s="1"/>
  <c r="AD215" i="1" s="1"/>
  <c r="S627" i="1"/>
  <c r="X627" i="1"/>
  <c r="AC627" i="1" s="1"/>
  <c r="AJ627" i="1" s="1"/>
  <c r="AG627" i="1" s="1"/>
  <c r="AD627" i="1" s="1"/>
  <c r="X31" i="1"/>
  <c r="AC31" i="1" s="1"/>
  <c r="AJ31" i="1" s="1"/>
  <c r="AG31" i="1" s="1"/>
  <c r="AD31" i="1" s="1"/>
  <c r="S31" i="1"/>
  <c r="X166" i="1"/>
  <c r="AC166" i="1" s="1"/>
  <c r="AJ166" i="1" s="1"/>
  <c r="AG166" i="1" s="1"/>
  <c r="AD166" i="1" s="1"/>
  <c r="S166" i="1"/>
  <c r="S625" i="1"/>
  <c r="X625" i="1"/>
  <c r="AC625" i="1" s="1"/>
  <c r="AJ625" i="1" s="1"/>
  <c r="AG625" i="1" s="1"/>
  <c r="AD625" i="1" s="1"/>
  <c r="X484" i="1"/>
  <c r="AC484" i="1" s="1"/>
  <c r="AJ484" i="1" s="1"/>
  <c r="AG484" i="1" s="1"/>
  <c r="AD484" i="1" s="1"/>
  <c r="S484" i="1"/>
  <c r="X582" i="1"/>
  <c r="AC582" i="1" s="1"/>
  <c r="AJ582" i="1" s="1"/>
  <c r="AG582" i="1" s="1"/>
  <c r="AD582" i="1" s="1"/>
  <c r="S582" i="1"/>
  <c r="X249" i="1"/>
  <c r="AC249" i="1" s="1"/>
  <c r="AJ249" i="1" s="1"/>
  <c r="AG249" i="1" s="1"/>
  <c r="AD249" i="1" s="1"/>
  <c r="S249" i="1"/>
  <c r="S530" i="1"/>
  <c r="X530" i="1"/>
  <c r="AC530" i="1" s="1"/>
  <c r="AJ530" i="1" s="1"/>
  <c r="AG530" i="1" s="1"/>
  <c r="AD530" i="1" s="1"/>
  <c r="X350" i="1"/>
  <c r="AC350" i="1" s="1"/>
  <c r="AJ350" i="1" s="1"/>
  <c r="AG350" i="1" s="1"/>
  <c r="AD350" i="1" s="1"/>
  <c r="S350" i="1"/>
  <c r="S384" i="1"/>
  <c r="X384" i="1"/>
  <c r="AC384" i="1" s="1"/>
  <c r="AJ384" i="1" s="1"/>
  <c r="AG384" i="1" s="1"/>
  <c r="AD384" i="1" s="1"/>
  <c r="X145" i="1"/>
  <c r="AC145" i="1" s="1"/>
  <c r="AJ145" i="1" s="1"/>
  <c r="AG145" i="1" s="1"/>
  <c r="AD145" i="1" s="1"/>
  <c r="S145" i="1"/>
  <c r="S87" i="1"/>
  <c r="X87" i="1"/>
  <c r="AC87" i="1" s="1"/>
  <c r="AJ87" i="1" s="1"/>
  <c r="AG87" i="1" s="1"/>
  <c r="AD87" i="1" s="1"/>
  <c r="X321" i="1"/>
  <c r="AC321" i="1" s="1"/>
  <c r="AJ321" i="1" s="1"/>
  <c r="AG321" i="1" s="1"/>
  <c r="AD321" i="1" s="1"/>
  <c r="S321" i="1"/>
  <c r="X383" i="1" l="1"/>
  <c r="AC383" i="1" s="1"/>
  <c r="AJ383" i="1" s="1"/>
  <c r="AG383" i="1" s="1"/>
  <c r="AD383" i="1" s="1"/>
  <c r="S233" i="1"/>
  <c r="S128" i="1"/>
  <c r="S86" i="1"/>
  <c r="S429" i="1"/>
  <c r="X429" i="1"/>
  <c r="AC429" i="1" s="1"/>
  <c r="AJ429" i="1" s="1"/>
  <c r="AG429" i="1" s="1"/>
  <c r="AD429" i="1" s="1"/>
  <c r="X282" i="1"/>
  <c r="AC282" i="1" s="1"/>
  <c r="AJ282" i="1" s="1"/>
  <c r="AG282" i="1" s="1"/>
  <c r="AD282" i="1" s="1"/>
  <c r="S282" i="1"/>
  <c r="X229" i="1"/>
  <c r="AC229" i="1" s="1"/>
  <c r="AJ229" i="1" s="1"/>
  <c r="AG229" i="1" s="1"/>
  <c r="AD229" i="1" s="1"/>
  <c r="X531" i="1"/>
  <c r="AC531" i="1" s="1"/>
  <c r="AJ531" i="1" s="1"/>
  <c r="AG531" i="1" s="1"/>
  <c r="AD531" i="1" s="1"/>
  <c r="S531" i="1"/>
  <c r="S147" i="1"/>
  <c r="X147" i="1"/>
  <c r="AC147" i="1" s="1"/>
  <c r="AJ147" i="1" s="1"/>
  <c r="AG147" i="1" s="1"/>
  <c r="AD147" i="1" s="1"/>
  <c r="X45" i="1"/>
  <c r="AC45" i="1" s="1"/>
  <c r="AJ45" i="1" s="1"/>
  <c r="AG45" i="1" s="1"/>
  <c r="AD45" i="1" s="1"/>
  <c r="S45" i="1"/>
</calcChain>
</file>

<file path=xl/sharedStrings.xml><?xml version="1.0" encoding="utf-8"?>
<sst xmlns="http://schemas.openxmlformats.org/spreadsheetml/2006/main" count="3235" uniqueCount="1202">
  <si>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</si>
  <si>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</si>
  <si>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</si>
  <si>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</si>
  <si>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</si>
  <si>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</si>
  <si>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</si>
  <si>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</si>
  <si>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</si>
  <si>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</si>
  <si>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</si>
  <si>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</si>
  <si>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</si>
  <si>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</si>
  <si>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</si>
  <si>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</si>
  <si>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</si>
  <si>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</si>
  <si>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</si>
  <si>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</si>
  <si>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</si>
  <si>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</si>
  <si>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</si>
  <si>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</si>
  <si>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</si>
  <si>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</si>
  <si>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</si>
  <si>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</si>
  <si>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</si>
  <si>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</si>
  <si>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</si>
  <si>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</si>
  <si>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</si>
  <si>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</si>
  <si>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</si>
  <si>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</si>
  <si>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</si>
  <si>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</si>
  <si>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</si>
  <si>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</si>
  <si>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</si>
  <si>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</si>
  <si>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</si>
  <si>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</si>
  <si>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</si>
  <si>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</si>
  <si>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</si>
  <si>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</si>
  <si>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</si>
  <si>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</si>
  <si>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</si>
  <si>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</si>
  <si>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Notes:</t>
  </si>
  <si>
    <t>Group</t>
  </si>
  <si>
    <t>GP Margin % for</t>
  </si>
  <si>
    <t>Field Tile</t>
  </si>
  <si>
    <t>Manufacturer</t>
  </si>
  <si>
    <t>Format</t>
  </si>
  <si>
    <t>ABC</t>
  </si>
  <si>
    <t>X</t>
  </si>
  <si>
    <t>$.05 Round Matrix</t>
  </si>
  <si>
    <t>Chg</t>
  </si>
  <si>
    <t>Adj.</t>
  </si>
  <si>
    <t>Wall:</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</si>
  <si>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</si>
  <si>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</si>
  <si>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</si>
  <si>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</si>
  <si>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</si>
  <si>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</si>
  <si>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</si>
  <si>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</si>
  <si>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</si>
  <si>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</si>
  <si>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</si>
  <si>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</si>
  <si>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</si>
  <si>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</si>
  <si>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</si>
  <si>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</si>
  <si>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</si>
  <si>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</si>
  <si>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</si>
  <si>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</si>
  <si>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</si>
  <si>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</si>
  <si>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</si>
  <si>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</si>
  <si>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 xml:space="preserve"> </t>
  </si>
  <si>
    <t>You can enter a value in the column labeled "Adj." to change your price manually.</t>
  </si>
  <si>
    <t>D</t>
  </si>
  <si>
    <t>6" x 6"</t>
  </si>
  <si>
    <t>10.76 SF/CTN</t>
  </si>
  <si>
    <t>4" x 4"</t>
  </si>
  <si>
    <t>12" x 12"</t>
  </si>
  <si>
    <t>8.07 SF/CTN</t>
  </si>
  <si>
    <t>3" x 6"</t>
  </si>
  <si>
    <t>Cove Base - DP</t>
  </si>
  <si>
    <t>3" x 12"</t>
  </si>
  <si>
    <t>b</t>
  </si>
  <si>
    <t>a,b</t>
  </si>
  <si>
    <t>4" x 8"</t>
  </si>
  <si>
    <t>1" x 3"</t>
  </si>
  <si>
    <t>7.58 SF/CTN</t>
  </si>
  <si>
    <t>5.38 SF/CTN</t>
  </si>
  <si>
    <t>2" x 24"</t>
  </si>
  <si>
    <t>4" x 24"</t>
  </si>
  <si>
    <t>6" x 24"</t>
  </si>
  <si>
    <t>24" x 24"</t>
  </si>
  <si>
    <t>4" x 12"</t>
  </si>
  <si>
    <t>12" x 24"</t>
  </si>
  <si>
    <t>12" x 48"</t>
  </si>
  <si>
    <t>24" x 48"</t>
  </si>
  <si>
    <t>36" x 36"</t>
  </si>
  <si>
    <t>4" x 36"</t>
  </si>
  <si>
    <t>10THIRTY</t>
  </si>
  <si>
    <t>6" x 12"</t>
  </si>
  <si>
    <t>GREYS</t>
  </si>
  <si>
    <t>Metro Brick</t>
  </si>
  <si>
    <t>11.53 SF/CTN</t>
  </si>
  <si>
    <t>8.75 SF/CTN</t>
  </si>
  <si>
    <t>Architectural Whites</t>
  </si>
  <si>
    <t>Canto</t>
  </si>
  <si>
    <t>GlobalGrip</t>
  </si>
  <si>
    <t>Greys</t>
  </si>
  <si>
    <t>Metropolis</t>
  </si>
  <si>
    <t>Mosa Colors</t>
  </si>
  <si>
    <t>Prisma</t>
  </si>
  <si>
    <t>Romain Terra</t>
  </si>
  <si>
    <t>Trocadero</t>
  </si>
  <si>
    <t>Xtreme</t>
  </si>
  <si>
    <t>75060 Naples Yellow</t>
  </si>
  <si>
    <t>75070 Sand Yellow</t>
  </si>
  <si>
    <t>75100 Turquoise</t>
  </si>
  <si>
    <t>75050 Agate Grey</t>
  </si>
  <si>
    <t>75080 Olive Green</t>
  </si>
  <si>
    <t>15050 Agate Grey</t>
  </si>
  <si>
    <t>15060 Naples Yellow</t>
  </si>
  <si>
    <t>15010 White</t>
  </si>
  <si>
    <t>Outside Angle - DU</t>
  </si>
  <si>
    <t>16650 Agate Grey</t>
  </si>
  <si>
    <t>16610 Cream White</t>
  </si>
  <si>
    <t>16660 Ivory White</t>
  </si>
  <si>
    <t>16670 Naples Yellow</t>
  </si>
  <si>
    <t>16680 Sand Yellow</t>
  </si>
  <si>
    <t>Inside Angle - DI</t>
  </si>
  <si>
    <t>Bullnose - BN</t>
  </si>
  <si>
    <t>227 Dark Cool Grey</t>
  </si>
  <si>
    <t>229 Dark Warm Grey</t>
  </si>
  <si>
    <t>225 Light Cool Grey</t>
  </si>
  <si>
    <t>226 Mid Cool Grey</t>
  </si>
  <si>
    <t>Bullnose - BP</t>
  </si>
  <si>
    <t>211 Avalon Beige</t>
  </si>
  <si>
    <t>17990 Blue Curacao</t>
  </si>
  <si>
    <t>18910 Brilliant Blue</t>
  </si>
  <si>
    <t>17900 Macaw Green</t>
  </si>
  <si>
    <t>17950 Spectra Yellow</t>
  </si>
  <si>
    <t>17920 Spectrum Blue</t>
  </si>
  <si>
    <t>18900 Ambrosia</t>
  </si>
  <si>
    <t>18940 Apricot Tan</t>
  </si>
  <si>
    <t>17930 Clover</t>
  </si>
  <si>
    <t>18950 Cornsilk</t>
  </si>
  <si>
    <t>17910 Cyan Blue</t>
  </si>
  <si>
    <t>18920 Royal Blue</t>
  </si>
  <si>
    <t>Field - TS</t>
  </si>
  <si>
    <t>Field - WS</t>
  </si>
  <si>
    <t>Sanitary Cove Base - SP</t>
  </si>
  <si>
    <t>200 Cool Porcelain White</t>
  </si>
  <si>
    <t>Field - V</t>
  </si>
  <si>
    <t>12.72 SF/CTN</t>
  </si>
  <si>
    <t>4.73 SF/CTN</t>
  </si>
  <si>
    <t>7.74 SF/CTN</t>
  </si>
  <si>
    <t>7.75 SF/CTN</t>
  </si>
  <si>
    <t>7.68 SF/CTN</t>
  </si>
  <si>
    <t>and 16830 Salmon Glossy.</t>
  </si>
  <si>
    <t xml:space="preserve">and 75890 Salmon Large Speckled Matte. </t>
  </si>
  <si>
    <t>6 x 6 Floor colors discontinued</t>
  </si>
  <si>
    <t>Field &amp; trims:  15190 Salmon Matte, 15490 Salmon Speckled Matte,</t>
  </si>
  <si>
    <t xml:space="preserve">Global Collection Floor   </t>
  </si>
  <si>
    <t xml:space="preserve">Field &amp; trims:  75190 Salmon Matte, 75590 Salmon Fine Speckled Matte, </t>
  </si>
  <si>
    <t>Global Collection Wall</t>
  </si>
  <si>
    <t>6200 Lavender, 6210 Azure, 6240 Blue, 6290 Night Sky, 6300 Aqua, 6310 Jade,</t>
  </si>
  <si>
    <t>6 x 6 Field &amp; trims:  6100 Manilla Glossy, 6110 Gold, 6130 Champagne, 6140 Yellow,</t>
  </si>
  <si>
    <t xml:space="preserve">6620 Crème, 6150 Manilla Matte, 6460 White Matte. </t>
  </si>
  <si>
    <t>6320 Milk Weed, 6400 Silverplate, 6410 Silverado, 6430 Black, 6440 White Glossy,</t>
  </si>
  <si>
    <t>Entire remaining series</t>
  </si>
  <si>
    <t>10thirty</t>
  </si>
  <si>
    <t>added 4 x 12 field color 16910 Black</t>
  </si>
  <si>
    <t xml:space="preserve">New "Modular" sizes in 12 x 18, 12 x 12, &amp; listello's; now can be used </t>
  </si>
  <si>
    <t>w/Romain-Terra, Global, Greys…Can also be mixed w/other wall tile lines…</t>
  </si>
  <si>
    <t>As the old sizes are depleted the new modular size will be indicated with "-M".</t>
  </si>
  <si>
    <t>The White Collection</t>
  </si>
  <si>
    <t>16900 White</t>
  </si>
  <si>
    <t xml:space="preserve">16905 &amp; 16906 White Relief </t>
  </si>
  <si>
    <t xml:space="preserve">16901 to 16904 White Relief </t>
  </si>
  <si>
    <t>MORE THAN WHITE</t>
  </si>
  <si>
    <t>Field - RL</t>
  </si>
  <si>
    <t>8" x 24"</t>
  </si>
  <si>
    <t>7.76 SF/CTN</t>
  </si>
  <si>
    <t>15820 Plain Grey</t>
  </si>
  <si>
    <t>Matte</t>
  </si>
  <si>
    <t>Textured</t>
  </si>
  <si>
    <t>9.78 SF/CTN</t>
  </si>
  <si>
    <t>More Than White</t>
  </si>
  <si>
    <t>Note:</t>
  </si>
  <si>
    <t>Beige &amp; Brown</t>
  </si>
  <si>
    <t>Mosa Matte Collection</t>
  </si>
  <si>
    <t>4"x12" &amp; 6"x12" sizes added in 8 of the colors.</t>
  </si>
  <si>
    <t>BEIGE &amp; BROWN</t>
  </si>
  <si>
    <t>266 Light Beige</t>
  </si>
  <si>
    <t>Colors 213 New York Gris &amp; 219 Kirk Green.</t>
  </si>
  <si>
    <t xml:space="preserve">Colors 7700 Ivory, 7730 Light Blue, 7740 Dark Blue, 7750 Light Green, </t>
  </si>
  <si>
    <t>7760 Dark Green &amp; 7770 Salmon.</t>
  </si>
  <si>
    <t xml:space="preserve">4"x8" Flat field tile.  Blue, Green, Ivory &amp; Red colors in 4"x8" &amp; 4"x4" Metro Brick. </t>
  </si>
  <si>
    <t>10.28 SF/CTN</t>
  </si>
  <si>
    <t>Date Announced</t>
  </si>
  <si>
    <t>6" x 12" Field tile size with 7 colors.</t>
  </si>
  <si>
    <t>3.87 SF/CTN</t>
  </si>
  <si>
    <t xml:space="preserve">  </t>
  </si>
  <si>
    <t>Plain Glossy Colors:</t>
  </si>
  <si>
    <t>Quartz</t>
  </si>
  <si>
    <t>1/2" x 8 Moldings</t>
  </si>
  <si>
    <t>4101 Chalk White</t>
  </si>
  <si>
    <t xml:space="preserve">Field - RQ </t>
  </si>
  <si>
    <t>Color Numbers : 1000-1999</t>
  </si>
  <si>
    <t>Color Range</t>
  </si>
  <si>
    <t>Color Numbers: 1000-1999</t>
  </si>
  <si>
    <t>White Collection</t>
  </si>
  <si>
    <t>Mosa XXS</t>
  </si>
  <si>
    <t>Beige &amp; Brown Planks</t>
  </si>
  <si>
    <t>15Thirty Collection</t>
  </si>
  <si>
    <t xml:space="preserve">Field - VM Modular colors 526 Light &amp; 528 Brown </t>
  </si>
  <si>
    <t>8309 Black &amp; 8311 Red Liner - M</t>
  </si>
  <si>
    <t>10Thirty</t>
  </si>
  <si>
    <t>13011 White Matte, 13111 White Glossy &amp; 13411 Metallic Matte 4" x 12" Field Tile.</t>
  </si>
  <si>
    <t>12" x 18" Insert - M, Glass &amp; Ceramic Insert M.</t>
  </si>
  <si>
    <t xml:space="preserve">Color 18930 Chateau Rose  </t>
  </si>
  <si>
    <t>ROMAIN TERRA</t>
  </si>
  <si>
    <t>Romain Terra XXL</t>
  </si>
  <si>
    <t>15Thirty Greys</t>
  </si>
  <si>
    <t>Global Collection (Wall)</t>
  </si>
  <si>
    <t>2" x 6" &amp; 2" x 8" listellos added to select colors.</t>
  </si>
  <si>
    <t>8324 White Liner - M</t>
  </si>
  <si>
    <t>Field - VV</t>
  </si>
  <si>
    <t>Matte (Pressed)</t>
  </si>
  <si>
    <t>Field - RM</t>
  </si>
  <si>
    <t>Edge - VM</t>
  </si>
  <si>
    <t>Corner - HM</t>
  </si>
  <si>
    <t xml:space="preserve">6" x 6" (Pressed) &amp; 12" x 12" field tiles in both Matte &amp; Textured added &amp; Non-Slip Shower </t>
  </si>
  <si>
    <t xml:space="preserve">Edge Tile in colors Grey-Brown &amp; Light Beige.  Also in the 18" x 18" field tile size colors 263 </t>
  </si>
  <si>
    <t xml:space="preserve">Grey-Beige &amp; 266 Light Beige added.  And also added is the 15" x 30" and 30" x 30" field tile </t>
  </si>
  <si>
    <t>sizes available in colors 262 Light Grey-Beige &amp; 265 Dark Grey-Brown.</t>
  </si>
  <si>
    <t xml:space="preserve">    "    "      "</t>
  </si>
  <si>
    <t>"</t>
  </si>
  <si>
    <t xml:space="preserve">6" x 6" (Pressed) &amp; 18" x 18" field tiles in both Matte &amp; Textured added &amp; Non-Slip Shower </t>
  </si>
  <si>
    <t xml:space="preserve">Edge Tile in colors Light Cool Grey &amp; Mid Cool Grey. </t>
  </si>
  <si>
    <t>Greys Planks</t>
  </si>
  <si>
    <t>Line with 6 colors and 3 field tile sizes:  4" x 24", 8" x 24" &amp; 12" x 24".</t>
  </si>
  <si>
    <t xml:space="preserve">6" x 6" (Pressed) in both Matte &amp; Textured added &amp; Non-Slip Shower Edge Tile in colors </t>
  </si>
  <si>
    <t>Black Absolute, Agate Grey &amp; Brazilian Anthracite.</t>
  </si>
  <si>
    <t>Color 230 Warm Black added &amp; available only in the 36" x 36" field &amp; 4" x 36" bullnose.</t>
  </si>
  <si>
    <t>Size 75</t>
  </si>
  <si>
    <t>Line with 6 colors and 2 field tile sizes:  15" x 30" &amp; 30" x 30".</t>
  </si>
  <si>
    <t>Quartz Planks</t>
  </si>
  <si>
    <t xml:space="preserve">Line with 6 colors available in both Matte and Textured with 5 field tile sizes:  4" x 36", 8" x 36", </t>
  </si>
  <si>
    <t>12" x 36", 18" x 36" &amp; 24" x 36".</t>
  </si>
  <si>
    <t xml:space="preserve">2 colors, 8320 Cobalt Blue &amp; 8321 Grey added to the 1" x 6" Liner.  A 2" x 6" Liner added to </t>
  </si>
  <si>
    <t>line available in 4 colors and a 2" x 8" Liner available only in 8364 Black (Matte) color only.</t>
  </si>
  <si>
    <t>2 Field tile sizes added in colors White Gloss &amp; White Matte 8" x 24" &amp; 12" x 18".</t>
  </si>
  <si>
    <t>BEIGE &amp; BROWN XXL</t>
  </si>
  <si>
    <t>GREYS XXL</t>
  </si>
  <si>
    <t>3.86 SF/CTN</t>
  </si>
  <si>
    <t>7.73 SF/CTN</t>
  </si>
  <si>
    <t xml:space="preserve">12x12 field tile size in both colors 525 White PEI IV &amp; 527 Anthracite PEI III discontinued. </t>
  </si>
  <si>
    <t xml:space="preserve">4 field sizes added to the Matte &amp; Textured surfaces:  2" x 24", 4" x 24", 8" x 24" and </t>
  </si>
  <si>
    <t>12" x 24".  (All Special Order)</t>
  </si>
  <si>
    <t>Discontinued</t>
  </si>
  <si>
    <t>10.27 SF/CTN</t>
  </si>
  <si>
    <t>13731 Light Warm Grey (glazed) 1.3" x 12 Liner</t>
  </si>
  <si>
    <t xml:space="preserve">6" x 6" (Rectified) in both Matte &amp; Textured added in colors 203 Black Absolute, 204 Agate </t>
  </si>
  <si>
    <t xml:space="preserve">Grey, 206 Veneto Grey, 211 Avalon Beige and 216 Brazilian Anthracite.  Special Order Only. </t>
  </si>
  <si>
    <t>7.09 SF/CTN</t>
  </si>
  <si>
    <t>Color 75130 Sevres Blue in the 4" x 4" "V" &amp; "AS" field tile, also the 4" x 4" "P" Cove Base.</t>
  </si>
  <si>
    <t xml:space="preserve">Color 75610 White Unbleached 6" x 6" size in the "TS", "WS" &amp; "XS" non-slip surfaces. </t>
  </si>
  <si>
    <t>Beige &amp; Brown XXL</t>
  </si>
  <si>
    <t>Greys XXL</t>
  </si>
  <si>
    <t>Terra Maestricht-Romain XXL</t>
  </si>
  <si>
    <t>c</t>
  </si>
  <si>
    <t>TERRA TONES</t>
  </si>
  <si>
    <t>Terra Tones</t>
  </si>
  <si>
    <t>GLOBAL COLLECTION</t>
  </si>
  <si>
    <t>16670 Naples Yellow 4" x 8" field.</t>
  </si>
  <si>
    <t>ARCHITECTURAL WHITES</t>
  </si>
  <si>
    <t xml:space="preserve">6" x 6" Floor Field - V, colors 483 White, 484 Cream-White &amp; 485 Black. </t>
  </si>
  <si>
    <t xml:space="preserve">8" x 8" Wall Field - M, colors 0495 White Matte &amp; 0498 Off-White Matte. </t>
  </si>
  <si>
    <t>WHITE COLLECTION</t>
  </si>
  <si>
    <t>12" x 18" Wall Field - M Modular color 5820 White Square Design (Matte).</t>
  </si>
  <si>
    <t xml:space="preserve">2.4" x 12" 5854 Metallic Light Grey - Modular Glass Liner - M </t>
  </si>
  <si>
    <t xml:space="preserve">2.4" x 12" 5821 Stainless Steel w/Squares - Modular Stainless Steel Liner - M </t>
  </si>
  <si>
    <t>6" x 12" 5854 Metallic Light Grey - Modular Glass Liner/Base - M</t>
  </si>
  <si>
    <t>FOXTROT LINER</t>
  </si>
  <si>
    <t>1" x 6" Foxtrot Diamond Liner - Colors 7851 Black, 7852 Brown, 7853 Dark Blue, 7854 Dark Green &amp; 7855 Bordeaux.</t>
  </si>
  <si>
    <t>Color 16670 Naples Yellow 4" x 8" field tile.</t>
  </si>
  <si>
    <t>TERRA XXL ONE by ONE</t>
  </si>
  <si>
    <t>Floor tile.</t>
  </si>
  <si>
    <t>12" x 48" Stairtread - TV and 12" x 48" Stairtread - HV</t>
  </si>
  <si>
    <t xml:space="preserve">6" x 6" Field - V and Field - RL in colors 203 Black Absolute, 204 Agate Grey, 206 Veneto Grey, 211 Avalon Beige and 216 Brazilian Anthracite. </t>
  </si>
  <si>
    <t>18" x 18" field tile size in colors 75900 Ivory Black, 75910 White Unbleached, 75920 Grey and 75930 Mouse Grey.</t>
  </si>
  <si>
    <t>Kho Liang le Collection</t>
  </si>
  <si>
    <t>Linea LED</t>
  </si>
  <si>
    <t>12" x 12" 501 MZ White Gloss Mosaic</t>
  </si>
  <si>
    <t xml:space="preserve">6 colors added to line, 13000 White Matte, 13060 Grey Beige Matte, 13070 Mouse Grey Matte, 13080 Accent Black Matte, 13160 Grey Beige Glossy and 13170 Mouse Grey Glossy. </t>
  </si>
  <si>
    <t xml:space="preserve">6" x 12" field tile added in the "V", Matte &amp; "RL" finishes in colors 264 Grey-Brown &amp; 266 Light Beige. </t>
  </si>
  <si>
    <t>6" x 12" field tile added in the "V", Matte &amp; "RL" finishes in colors 225 Light Cool Grey and 226 Mid Cool Grey.</t>
  </si>
  <si>
    <t>6" x 12" field tile added in the "V", Matte &amp; "RL" finishes in colors 203 Black Absolute, 204 Agate Grey and 216 Brazilian Anthracite.</t>
  </si>
  <si>
    <t>(revised 5/8/12)</t>
  </si>
  <si>
    <t xml:space="preserve">12" x 12" field tile added in the "RL" finish in colors 264 Grey-Brown &amp; 266 Light Beige.  </t>
  </si>
  <si>
    <t>Textured Sloping Shower Edge Tile</t>
  </si>
  <si>
    <t>24" x 24" field tile added in the "RL" finish in color 229 Dark Warm Grey.</t>
  </si>
  <si>
    <t>36" x 36" field tile added in the "RL" finish in color 229 Dark Warm Grey.</t>
  </si>
  <si>
    <t>24" x 24" field tile added in the "RL" finish in color 200 Cool Porcelain White.</t>
  </si>
  <si>
    <t>36" x 36" field tile added in the "RL" finish in colors 200 Cool Porcelain White, 211 Avalon Beige &amp; 216 Brazilian Anthracite.</t>
  </si>
  <si>
    <t xml:space="preserve"> 217 New Delhi Cream in the RL, Textured finish field sizes: 12" x 12", 18" x 18" &amp; 24" x 24".</t>
  </si>
  <si>
    <t>Color 13010 White Matte.</t>
  </si>
  <si>
    <t>30Thirty</t>
  </si>
  <si>
    <t>Eight colors available in Matte &amp; Gloss finishes in a 12" x 12" Wall field tile format.</t>
  </si>
  <si>
    <t>Global Collection &amp; GlobalGrip</t>
  </si>
  <si>
    <t xml:space="preserve">Colors 75470 Sand Yellow &amp; 75530 Sevres Blue 6" x 6" size in the "TS" &amp; "WS" non-slip surfaces. </t>
  </si>
  <si>
    <t>Non-Slip (Pressed)</t>
  </si>
  <si>
    <t>Non-Slip</t>
  </si>
  <si>
    <t>1001 Black          1011 Classic White</t>
  </si>
  <si>
    <t>1003 Black          1013 Classic White</t>
  </si>
  <si>
    <t>Terra Maestricht-Romain</t>
  </si>
  <si>
    <t>Terra Maestricht-Romain Planks</t>
  </si>
  <si>
    <t>Mosa Murals</t>
  </si>
  <si>
    <t>Ceramic Wall Tiles used to create an authentic ceramic wall:  a mural.</t>
  </si>
  <si>
    <t>30010 Bright White</t>
  </si>
  <si>
    <t>30030 Light Cool Grey #2</t>
  </si>
  <si>
    <t xml:space="preserve">    30070 Mid Warm Grey #2</t>
  </si>
  <si>
    <t xml:space="preserve"> 30130 Dark Anthracite #4</t>
  </si>
  <si>
    <t>32010 Clay Beige #1</t>
  </si>
  <si>
    <t>32030 Clay Beige #3</t>
  </si>
  <si>
    <t>30020 Light Cool Grey #1</t>
  </si>
  <si>
    <t>30040 Light Cool Grey #3</t>
  </si>
  <si>
    <t>30060 Mid Warm Grey #1</t>
  </si>
  <si>
    <t>30080 Mid Warm Grey #3</t>
  </si>
  <si>
    <t>30510 Bright White</t>
  </si>
  <si>
    <t>30520 Light Cool Grey #1</t>
  </si>
  <si>
    <t xml:space="preserve">    30560 Mid Warm Grey #1</t>
  </si>
  <si>
    <t xml:space="preserve"> 30620 Dark Anthracite #3</t>
  </si>
  <si>
    <t>6" x 12" Gloss Colors:</t>
  </si>
  <si>
    <t>30530 Light Cool Grey #2</t>
  </si>
  <si>
    <t xml:space="preserve">    30570 Mid Warm Grey #2</t>
  </si>
  <si>
    <t>31510 Bright White</t>
  </si>
  <si>
    <t>12" x 24" Gloss Colors:</t>
  </si>
  <si>
    <t>31010 Bright White</t>
  </si>
  <si>
    <t>6" x 6" Only Stonematt Colors:</t>
  </si>
  <si>
    <t>6" x 12" Stonematt Colors:</t>
  </si>
  <si>
    <t>12" x 24" Stonematt Colors:</t>
  </si>
  <si>
    <t>34510 Bright White Gloss / Bright White Stonematt</t>
  </si>
  <si>
    <t>34040 Clay Beige #2 Stonematt / Clay Beige #1 Stonematt</t>
  </si>
  <si>
    <t>34530 Mid Warm Grey #1 Stonematt / Mid Warm Grey #3 Gloss</t>
  </si>
  <si>
    <t>34550 Dark Anthracite #4 Stonematt / Dark Anthracite #4 Gloss</t>
  </si>
  <si>
    <t>36010 Bright White Stonematt</t>
  </si>
  <si>
    <t>36020 Mid Warm Grey #4 Stonematt</t>
  </si>
  <si>
    <t>(7mm Thickness)</t>
  </si>
  <si>
    <t>32130 Wood Green #1</t>
  </si>
  <si>
    <t>32110 Air Blue #1</t>
  </si>
  <si>
    <t>32090 Sea Blue #1</t>
  </si>
  <si>
    <t xml:space="preserve">    30050 Light Cool Grey #4</t>
  </si>
  <si>
    <t>30110 Dark Anthracite #2</t>
  </si>
  <si>
    <t>30090 Mid Warm Grey #4</t>
  </si>
  <si>
    <t xml:space="preserve">    30550 Light Cool Grey #4</t>
  </si>
  <si>
    <t xml:space="preserve">    30540 Light Cool Grey #3</t>
  </si>
  <si>
    <t>30580 Mid Warm Grey #3</t>
  </si>
  <si>
    <t>30600 Dark Anthracite #1</t>
  </si>
  <si>
    <t>12" x 12" 210 MZVA Warm Porcelain White Mosaic added to line.  Can be used on floors and has a matte finish.</t>
  </si>
  <si>
    <t xml:space="preserve">24" x 48" Field Tile size added in the "RL" Textured finish in colors 203 Black Absolute, 206 Veneto Grey &amp; 216 Brazilian Anthracite.      </t>
  </si>
  <si>
    <t xml:space="preserve">12" x 24" Field Tile size now available in all colors in the "V" Matte finish.  (Previously available in only colors:  262 Light Grey-Beige, 263 Grey-Beige, 264 Grey-Brown &amp; 265 Dark Grey-Brown.) </t>
  </si>
  <si>
    <t>36" x 36" Field Tile added in the "V" Matte finish in colors 226 Mid Cool Grey &amp; 229 Dark Warm Grey.</t>
  </si>
  <si>
    <t>4" x 12" 13410 Metallic Matte Field Tile.</t>
  </si>
  <si>
    <t>12" x 18" 5810 White Linear Wave Design (Glossy) Field - M Tile.</t>
  </si>
  <si>
    <t>4" x 12" Field Tile in colors 13210 White Frostproof Matte &amp; 13310 White Frostproof Glossy only.</t>
  </si>
  <si>
    <t>203XYZ Black Absolute</t>
  </si>
  <si>
    <t>206XYZ Veneto Grey</t>
  </si>
  <si>
    <t>8" x 8" Field Tile added in the "V" Matte and "RM" Non-Slip finishes.</t>
  </si>
  <si>
    <t xml:space="preserve">Terra Maestricht </t>
  </si>
  <si>
    <t>8" x 8" Field Tile added in the "V" Matte and "RM" Non-Slip finishes.  Color 215 Grey Green added and available in 12" x 24" and 24" x 24" "V" Matte finish Field Tile sizes.</t>
  </si>
  <si>
    <t>Color 215 Grey Green added and available in 2" x 24", 4" x 24", 6" x 24", 12" x 24" and 24" x 24" "V" Matte finish Field Tile sizes.</t>
  </si>
  <si>
    <t>Entire series.</t>
  </si>
  <si>
    <t>2" x 12" 5811 Aluminum w/Linear Motif Liner - M.  6" x 12" 5853 Plain White Glass Liner/Base - M and 6" x 12" 5869 Brushed Stainless Steel Liner/Base - M.</t>
  </si>
  <si>
    <t>Color Numbers : 6000-6999</t>
  </si>
  <si>
    <t>Color Numbers: 6000-6999</t>
  </si>
  <si>
    <t>Global Collection</t>
  </si>
  <si>
    <t>8.80 SF/CTN</t>
  </si>
  <si>
    <t xml:space="preserve">2" x 6" Liner and 2" x 8" Liner in color 15530 Mouse Grey.  1" x 6" Liner - M and 2" x 6" Liner in color 16970 Accent New Red. </t>
  </si>
  <si>
    <t>Mosa Solids</t>
  </si>
  <si>
    <t>Clay Texture Colors:</t>
  </si>
  <si>
    <t>6111 White Grey</t>
  </si>
  <si>
    <t>6121 Cool Grey</t>
  </si>
  <si>
    <t xml:space="preserve"> 6131 Green Grey</t>
  </si>
  <si>
    <t xml:space="preserve"> 6141 Dark Anthracite</t>
  </si>
  <si>
    <t xml:space="preserve">      6161 Warm Ochre</t>
  </si>
  <si>
    <t xml:space="preserve">      6151 Mid Beige</t>
  </si>
  <si>
    <t xml:space="preserve">      6171 Warm Grey</t>
  </si>
  <si>
    <t>Grain Texture Colors:</t>
  </si>
  <si>
    <t>Sand Texture Colors:</t>
  </si>
  <si>
    <t>6110 White Grey</t>
  </si>
  <si>
    <t>6120 Cool Grey</t>
  </si>
  <si>
    <t xml:space="preserve"> 6130 Green Grey</t>
  </si>
  <si>
    <t xml:space="preserve"> 6140 Dark Anthracite</t>
  </si>
  <si>
    <t xml:space="preserve">      6150 Mid Beige</t>
  </si>
  <si>
    <t xml:space="preserve">      6160 Warm Ochre</t>
  </si>
  <si>
    <t xml:space="preserve">      6170 Warm Grey</t>
  </si>
  <si>
    <t>6112 White Grey</t>
  </si>
  <si>
    <t>6122 Cool Grey</t>
  </si>
  <si>
    <t xml:space="preserve"> 6132 Green Grey</t>
  </si>
  <si>
    <t xml:space="preserve"> 6142 Dark Anthracite</t>
  </si>
  <si>
    <t xml:space="preserve">      6152 Mid Beige</t>
  </si>
  <si>
    <t xml:space="preserve">      6162 Warm Ochre</t>
  </si>
  <si>
    <t xml:space="preserve">      6172 Warm Grey</t>
  </si>
  <si>
    <t>Field - MR</t>
  </si>
  <si>
    <t>6114 White Grey</t>
  </si>
  <si>
    <t>6124 Cool Grey</t>
  </si>
  <si>
    <t xml:space="preserve"> 6134 Green Grey</t>
  </si>
  <si>
    <t xml:space="preserve"> 6144 Dark Anthracite</t>
  </si>
  <si>
    <t xml:space="preserve">      6154 Mid Beige</t>
  </si>
  <si>
    <t xml:space="preserve">      6164 Warm Ochre</t>
  </si>
  <si>
    <t xml:space="preserve">      6174 Warm Grey</t>
  </si>
  <si>
    <t>16" x 24"</t>
  </si>
  <si>
    <t>5102 Vivid White</t>
  </si>
  <si>
    <t>5104 Clay Grey</t>
  </si>
  <si>
    <t>5106 Agate Grey</t>
  </si>
  <si>
    <t xml:space="preserve">            5110 Basalt Grey</t>
  </si>
  <si>
    <t xml:space="preserve">            5108 Stone Grey</t>
  </si>
  <si>
    <t>4" x 24", 6" x 24" and 8" x 24" Textured (RG) Field Tile sizes in Color 223 Dark Moss-Grey only.  509 Black Gloss 12" x 12" Mosaic - MZ.</t>
  </si>
  <si>
    <t>5002 Vivid White</t>
  </si>
  <si>
    <t xml:space="preserve">            5008 Stone Grey</t>
  </si>
  <si>
    <t>5006 Agate Grey</t>
  </si>
  <si>
    <t xml:space="preserve">            5010 Basalt Grey</t>
  </si>
  <si>
    <t>Gloss Colors:</t>
  </si>
  <si>
    <t>Stonematt Colors:</t>
  </si>
  <si>
    <t>6" x 12" Sanitary Cove Base - SP available in colors 304 Agate Grey, 306 Veneto Grey and 316 Brazilian Anthracite that match corresponding field tile color.</t>
  </si>
  <si>
    <t>a) Matches corresponding field tile color.</t>
  </si>
  <si>
    <t>6" x 12" Sanitary Cove Base - SP available in color 362 Light Grey-Beige that matches corresponding field tile color.</t>
  </si>
  <si>
    <t>(1 Carton Each @ 3.87 SF/CTN of Tone X, Y &amp; Z)</t>
  </si>
  <si>
    <t>11.61 SF/3 CTNS</t>
  </si>
  <si>
    <t>11.58 SF/3 CTNS</t>
  </si>
  <si>
    <t>(1 Carton Each @ 3.86 SF/CTN of Tone X, Y &amp; Z)</t>
  </si>
  <si>
    <t>(1 Carton Each @ 7.75 SF/CTN of Tone X, Y &amp; Z)</t>
  </si>
  <si>
    <t>(1 Carton Each @ 7.74 SF/CTN of Tone X, Y &amp; Z)</t>
  </si>
  <si>
    <t>(1 Carton Each @ 11.53 SF/CTN of Tone X, Y &amp; Z)</t>
  </si>
  <si>
    <t>23.25 SF/3 CTNS</t>
  </si>
  <si>
    <t>23.22 SF/3 CTNS</t>
  </si>
  <si>
    <t>34.59 SF/3 CTNS</t>
  </si>
  <si>
    <t>12" x 48" Stairtread "HV" in color 265 Dark Grey-Brown only.</t>
  </si>
  <si>
    <t>204 Mid Warm Grey</t>
  </si>
  <si>
    <t>203 Cool Black</t>
  </si>
  <si>
    <t xml:space="preserve">Color 236 Mid Warm Grey changing to 204 Mid Warm Grey.  Color 203 Black Absolute changing to 203 Cool Black. </t>
  </si>
  <si>
    <t>Changes</t>
  </si>
  <si>
    <t xml:space="preserve">24" x 24" Textured Field - RL in color 229 Dark Warm Grey. </t>
  </si>
  <si>
    <t xml:space="preserve">Colors 228 Light Warm Grey &amp; 230 Warm Black added. </t>
  </si>
  <si>
    <t>8" x 24" Matte and Textured Field Tile format added.</t>
  </si>
  <si>
    <t xml:space="preserve">Color 205 Mocca in the 36" x 36", 12" x 48" and 24" x 48" Matte Field Tile formats, 4" x 36" Bullnose format.  Color 211 Avalon Beige in the 8" x 48",  12" x 48" and 16" x 48" Matte Field Tile formats.  Color 215 Grey-Green in the 24" x 48" Matte Field Tile format.  Colors 204 Agate Grey, 205 Mocca and 211 Avalon Beige in the 24" x 48" Textured Field Tile format.  </t>
  </si>
  <si>
    <t>18" x 36" and 36" x 36" Matte Field Tile formats in all colors.</t>
  </si>
  <si>
    <t xml:space="preserve">            5106 Agate Grey</t>
  </si>
  <si>
    <t>5112 Graphite Black</t>
  </si>
  <si>
    <t>5110 Basalt Grey</t>
  </si>
  <si>
    <t>5114 Sand Beige</t>
  </si>
  <si>
    <t>5120 Jade Grey</t>
  </si>
  <si>
    <t>5014 Sand Beige</t>
  </si>
  <si>
    <t>5020 Jade Grey</t>
  </si>
  <si>
    <t>36" x 36" Matte Field Tile and 4" x 36" Bullnose added.</t>
  </si>
  <si>
    <t>12" x 12" Matte Field Tile, 4" x 12" Bullnose &amp; 12" x 12" Strairtread in colors 262 Light Grey-Beige, 263 Grey-Beige &amp; 270 Light Red-Beige added.</t>
  </si>
  <si>
    <t>13000 White</t>
  </si>
  <si>
    <t>4" x 12" Field Tile format added.  8 Glossy colors added to the 6" x 12" Field Tile format.</t>
  </si>
  <si>
    <t>2" x 6" and 2" x 8" Liner formats in all colors.</t>
  </si>
  <si>
    <t>Colors 33910 Grey Matte and 33920 Grey Gloss in the 12" x 12" Field Tile format.</t>
  </si>
  <si>
    <t xml:space="preserve">4" x 4" Non-Slip "AS" Field Tile format in all colors.  Colors 75740 Earth Brown and 75770 Sand Yellow in the 12" x 12" Non-Slip "AS" Field Tile format.  </t>
  </si>
  <si>
    <t>Color 203 Black Absolute 18" x 18" Textured Field Tile format.  Color 204 Agate Grey 18" x 18" Textured Field Tile format.  Color 205 Mocca 18" x 18", 12" x 24" Matte  Field Tile formats.  Color 207 Golden Sand 12" x 12", 18" x 18" and 24" x 24" Textured  Field Tile format.  Color 208 Lava 12" x 12" Matte, 18" x 18" Matte and 24" x 24" Textured  Field Tile formats, 4" x 12" and 4" x 18" Bullnose formats.  Color 209 Blue Quartz in all formats.  Color 211 Avalon Beige 18" x 18" Textured Field Tile format.  Colors 217 New Delhi Cream and 218 Copper Mountain 18" x 18" Matte Field Tile and 4" x 18" Bullnose formats.</t>
  </si>
  <si>
    <t>See Global Collection (Wall) Plain Glossy Colors.</t>
  </si>
  <si>
    <t>Terra Maestricht</t>
  </si>
  <si>
    <t>See Terra Beige &amp; Brown and Terra Maestricht.</t>
  </si>
  <si>
    <t>See Colors.</t>
  </si>
  <si>
    <t>Now known as Terra Beige &amp; Brown</t>
  </si>
  <si>
    <t>Now known as Terra Greys.</t>
  </si>
  <si>
    <t>CLASSICS KHO LIANG LE COLLECTION</t>
  </si>
  <si>
    <t>Colors</t>
  </si>
  <si>
    <t>Matt Collection</t>
  </si>
  <si>
    <t>MURALS LINES</t>
  </si>
  <si>
    <t>MURALS CHANGE</t>
  </si>
  <si>
    <t>MURALS BLEND</t>
  </si>
  <si>
    <t>CLASSICS TROCADERO</t>
  </si>
  <si>
    <t>COLORS</t>
  </si>
  <si>
    <t>GLOBAL COLLECTION (Wall)</t>
  </si>
  <si>
    <t>GlobalGrip (Textured Matte Floor)</t>
  </si>
  <si>
    <t>See Global Collection (Wall) Plain Glossy &amp; Plain Matte Colors</t>
  </si>
  <si>
    <t>30thirty</t>
  </si>
  <si>
    <t>Global 15thirty</t>
  </si>
  <si>
    <t>See Murals Blend.</t>
  </si>
  <si>
    <t>Terra Maestricht 15 x 30</t>
  </si>
  <si>
    <t>See Terra Beige &amp; Brown, Greys and Terra Maestricht.</t>
  </si>
  <si>
    <t>Terra XXL ONE by ONE</t>
  </si>
  <si>
    <t>Now known as Classics Kho Liang le Collection.</t>
  </si>
  <si>
    <t>Now known as Classics Trocadero.</t>
  </si>
  <si>
    <t>Mosa Murals Blend Collection</t>
  </si>
  <si>
    <t>Now known as Murals Blend.</t>
  </si>
  <si>
    <t>Mosa Murals Lines Collection</t>
  </si>
  <si>
    <t>Mosa Murals Change Collection</t>
  </si>
  <si>
    <t>Now known as Murals Change.</t>
  </si>
  <si>
    <t>Now known as Murals Lines.</t>
  </si>
  <si>
    <t>Now known as Terra Beige &amp; Brown Planks.</t>
  </si>
  <si>
    <t>Now known as Terra Beige &amp; Brown XXL.</t>
  </si>
  <si>
    <t>Now known as Terra Greys Planks.</t>
  </si>
  <si>
    <t>Now known as Terra Greys XXL.</t>
  </si>
  <si>
    <t>15thirty Greys</t>
  </si>
  <si>
    <t>Classics Trocadero</t>
  </si>
  <si>
    <t>Murals Blend</t>
  </si>
  <si>
    <t>Classics Kho Liang le Collection</t>
  </si>
  <si>
    <t>Terra Greys</t>
  </si>
  <si>
    <t>Terra Beige &amp; Brown</t>
  </si>
  <si>
    <t>Murals Change</t>
  </si>
  <si>
    <t>Item # Lookup:</t>
  </si>
  <si>
    <t>RM02</t>
  </si>
  <si>
    <t>RM0</t>
  </si>
  <si>
    <t>RM10</t>
  </si>
  <si>
    <t>RM41</t>
  </si>
  <si>
    <t>RM5</t>
  </si>
  <si>
    <t>RM61</t>
  </si>
  <si>
    <t>RM169</t>
  </si>
  <si>
    <t>RM1, RM2</t>
  </si>
  <si>
    <t>RM15</t>
  </si>
  <si>
    <t>RM3</t>
  </si>
  <si>
    <t>RM75, RM76</t>
  </si>
  <si>
    <t>µ (Mu)</t>
  </si>
  <si>
    <t>Floor Tile available in 4 colors in a 24" x 24" Field Tile and 4" x 24" Bullnose formats.</t>
  </si>
  <si>
    <t>µ (MU)</t>
  </si>
  <si>
    <t>8" x 24" Field Tile format in all colors and 90" x 24" 48014 Planks White Gloss Field Tile.</t>
  </si>
  <si>
    <t>http://www.mosa.com/en-us/products/collection/15thirty-greys</t>
  </si>
  <si>
    <t>Series brought back again and consists of 6"x12" Field Tile format and is available in 8 colors.</t>
  </si>
  <si>
    <t>TERRA BEIGE &amp; BROWN XXL - 12" x 48" Stairtread - HV (With 1-1/2" Return) in color 262 Light Grey-Beige.</t>
  </si>
  <si>
    <t>TERRA GREYS XXL - 12" x 48" Stairtread - HV (With 1-1/2" Return) in colors 226 Mid Cool Grey, 227 Dark Cool Grey and 229 Dark Warm Grey only.</t>
  </si>
  <si>
    <t>TERRA MAESTRICHT XXL - 12" x 48" Stairtread - HV (With 1-1/2" Return) and 12" x 48" Stairtread - TVG in all colors.</t>
  </si>
  <si>
    <t xml:space="preserve">TERRA BEIGE &amp; BROWN - "V" Matte Field Tile formats 15" x 30" and 40" x 40" in colors 262 Light Grey-Beige and 265 Dark Grey-Brown.  </t>
  </si>
  <si>
    <t>TERRA MAESTRICHT - "V" Matte Field Tile formats 15" x 30" and 40" x 40" in colors 203 Black Absolute, 204 Agate Grey, 206 Veneto Grey and 216 Brazilian Anthracite.</t>
  </si>
  <si>
    <t>QUARTZ PLANKS - "V" Matte Field Tile formats 4" x 36", 8" x 36", 12" x 36", 18" x 36" and 24" x 36" in colors 4103 Basalt Grey, 4104 Anthracite Black, 4105 Sand Beige and 4107 Agate Grey.  "RQ" Textured Field Tile formats 4" x 36", 8" x 36", 12" x 36", 18" x 36" and 24" x 36" in colors 4103 Basalt Grey and 4107 Agate Grey.</t>
  </si>
  <si>
    <t>MOSA SOLIDS - 12" x 24" Stairtread - HV (with return) in all colors.</t>
  </si>
  <si>
    <t>MOSA SCENES - 6" x 6" Sanitary Cove Base - SP, 2.4" x 6" Sanitary Cove Base Left Outcorner - LP and 2.4" x 6" Sanitary Cove Base Right Outcorner - RP in all colors.</t>
  </si>
  <si>
    <t xml:space="preserve">GLOBAL COLLECTION (Wall) Plain Matte Colors and Plain Glossy Colors - All Cove - HI, Round Cove - II, Radius Cove Out - UU, Bead - HU, Bead - IU, Radius Bead - UI, Bullnose - LE, Bullnose - RE and Double Bullnose - HE formats in all colors unless noted otherwise. </t>
  </si>
  <si>
    <t>GLOBAL COLLECTION (Wall) Speckled Matte Colors - HI and Bead - HU in colors 25540 Dark Warm Grey, 25550 Anthracite, and 25560 Sienna Red.  Bullnose - RE and Double Bullnose - HE formats in all colors.</t>
  </si>
  <si>
    <t>MINIMUM ORDER AMOUNTS MAY NOW BE REQUIRED FOR THE FOLLOWING ITEMS:</t>
  </si>
  <si>
    <t>8" x 8" Wall Field - M format in all colors.</t>
  </si>
  <si>
    <t xml:space="preserve">All formats in the Speckled Matte Colors. (Color #'s 15310 to 15480, 15500 to  15530 and 25540 to 25560.) </t>
  </si>
  <si>
    <t>4" x 12" Field Tile format in color 13000 White added back into the collection, (formally found in the 10thirty Collection).</t>
  </si>
  <si>
    <t>Mosa.</t>
  </si>
  <si>
    <t>M</t>
  </si>
  <si>
    <t>6" x 12" Sanitary Cove Base - SP color 215 Grey-Green that matches corresponding field tile color added.</t>
  </si>
  <si>
    <t>31540 Light Cool Grey #3</t>
  </si>
  <si>
    <t>31620 Dark Anthracite #3</t>
  </si>
  <si>
    <t>34580 Ocean Green #1 Stonematt / Ocean Green #1 Gloss</t>
  </si>
  <si>
    <t>Murals Fuse</t>
  </si>
  <si>
    <t>MURALS FUSE</t>
  </si>
  <si>
    <t>RM38</t>
  </si>
  <si>
    <t>38510 Bright White            38520 Light Cool Grey #4            38530 Ocean Green #1</t>
  </si>
  <si>
    <t>38040 Sea Blue #1            38060 Brass Brown #1</t>
  </si>
  <si>
    <t>38010 Bright White            38050 Mid Warm Grey #1            38070 Dark Anthracite #3</t>
  </si>
  <si>
    <t>36510 Bright White Gloss</t>
  </si>
  <si>
    <t>36030 Sea Blue #1 Stonematt</t>
  </si>
  <si>
    <t>36050 Dark Anthracite #1 Stonematt</t>
  </si>
  <si>
    <t>12" x 24" Floral Design Field Tile format in all colors.</t>
  </si>
  <si>
    <t xml:space="preserve">The following colors are now available in the 4" x 12" Field Tile format:  16950S Accent Red, 16980 Accent Dutch Orange  </t>
  </si>
  <si>
    <t xml:space="preserve">The following colors are now available in the 4" x 12" Field Tile format:  17900 Macaw Green, 17950 Spectra Yellow, 18910 Brilliant Blue and 20910 Mazarine Blue.   </t>
  </si>
  <si>
    <t>Murals Line</t>
  </si>
  <si>
    <t>A range of colors and Wall Field Tile formats of 6" x 6", 6" x 12" &amp; 12" x 12" sizes.</t>
  </si>
  <si>
    <t>Color 34580 Ocean Green #1 Stonematt / Ocean Green #1 Gloss added to the 6" x 6" Field Tile format and color 34590 Silver Grey #1 Stonematt / Silver Grey #2 Gloss added to the 12" x 12" Field Tile format.</t>
  </si>
  <si>
    <t>Stonematt Colors added to the 6" x 6" Field Tile format:  32250 Silver Grey #1, 32270 Silver Grey #3, 32290 Ocean Green #1 and 32310 Oxide Red #1.  Stonematt Colors 32260 Silver Grey #2, 32280 Silver Grey #4, 32300 Ocean Green #2 and 32320 Oxide Red #2 added to the 6" x 12" Field Tile and Field with one 12" Glazed Edge formats.  Gloss Colors added to the 12" x 24" Field Tile format:  33010 Clay Beige #1, 33120 Air Blue #2, 33250 Silver Grey #1 and 33290 Ocean Green #1.</t>
  </si>
  <si>
    <t xml:space="preserve">Stonematt Colors in the 6" x 6" Field Tile format:  32050 Stone Grey #1, 32070 Stone Grey #3, 32150 Moss Green #1 and 32210 Brimstone Yellow #3.  Stonematt Colors 32060 Stone Grey #2, 32080 Stone Grey #4, 32160 Moss Green #2 and 32220 Brimstone Yellow #4 in the 6" x 12" Field Tile and Field with one 12" Glazed Edge formats.  12" x 12" Field Tile format Gloss Colors:  31510 Bright White, 31530 Light Cool Grey #2, 31550 Light Cool Grey #4, 31570 Mid Warm Grey #2, 31590 Mid Warm Grey #4, 31610 Dark Anthracite #2 and 31630 Dark Anthracite #4.  12" x 24" Field Tile format Gloss Colors:  31520 Light Cool Grey #1, 31580 Mid Warm Grey #3 and 31600 Dark Anthracite #1.  12" x 12" Field Tile format Stonematt Colors:  31010 Bright White, 31020 Light Cool Grey #1, 31040 Light Cool Grey #3, 31060 Mid Warm Grey #1, 31080 Mid Warm Grey #3, 31100 Dark Anthracite #1 and 31120 Dark Anthracite #3.  12" x 24" Field Tile format Stonematt Colors:  31030 Light Cool Grey #2, 31090 Mid Warm Grey #4 and 31110 Dark Anthracite #2.  </t>
  </si>
  <si>
    <t>Color 34020 Dark Anthracite #3 Stonematt / Dark Anthracite #4 Stonematt in the 6" x 6" Field Tile format only.</t>
  </si>
  <si>
    <t>Murals Lines</t>
  </si>
  <si>
    <t>Color 36040 Earth Brown #1 Stonematt in the 6" x 12" Field Tile format and color 36060 Earth Brown #2 Stonematt in the 12" x 12" Field Tile format.</t>
  </si>
  <si>
    <t>Color 36080 Silver Grey #1 Stonematt added and is available in the 6" x 12" Field Tile format and color 36090 Brass Brown #1 added and is available in the 12" x 12" Field Tile format.</t>
  </si>
  <si>
    <t>Color 218 Copper Mountain in all formats.</t>
  </si>
  <si>
    <t>Scenes</t>
  </si>
  <si>
    <t>Solids</t>
  </si>
  <si>
    <t>SCENES</t>
  </si>
  <si>
    <t>Wall tiles 4 x 12 inch</t>
  </si>
  <si>
    <t>Consists of the 4" x 12" Field Tile format from the Colors, Global Collection, and the Matt Collection.</t>
  </si>
  <si>
    <t>Entire series.  (Discontinued by CCTD)</t>
  </si>
  <si>
    <t>Color 34020 Dark Anthracite #3 Stonematt / Dark Anthracite #4 Stonematt in the 12" x 12" Field Tile format.</t>
  </si>
  <si>
    <t xml:space="preserve">      32100 Sea Blue #2</t>
  </si>
  <si>
    <t xml:space="preserve">      30100 Dark Anthracite #1</t>
  </si>
  <si>
    <t xml:space="preserve">      30120 Dark Anthracite #3</t>
  </si>
  <si>
    <t xml:space="preserve">      32020 Clay Beige #2</t>
  </si>
  <si>
    <t xml:space="preserve">      32040 Clay Beige #4</t>
  </si>
  <si>
    <t xml:space="preserve"> 32120 Air Blue #2</t>
  </si>
  <si>
    <t xml:space="preserve"> 32140 Wood Green #2</t>
  </si>
  <si>
    <t xml:space="preserve"> 32180 Earth Brown #2</t>
  </si>
  <si>
    <t xml:space="preserve"> 32200 Brimstone Yellow #2</t>
  </si>
  <si>
    <t xml:space="preserve"> 32240 Brass Brown #2</t>
  </si>
  <si>
    <t xml:space="preserve">     32320 Oxide Red #2</t>
  </si>
  <si>
    <t xml:space="preserve">     32260 Silver Grey #2</t>
  </si>
  <si>
    <t xml:space="preserve">     32280 Silver Grey #4</t>
  </si>
  <si>
    <t xml:space="preserve">     32300 Ocean Green #2</t>
  </si>
  <si>
    <t>31560 Mid Warm Grey #1</t>
  </si>
  <si>
    <t>31050 Light Cool Grey #4</t>
  </si>
  <si>
    <t>31070 Mid Warm Grey #2</t>
  </si>
  <si>
    <t>36080 Silver Grey #1 Stonematt</t>
  </si>
  <si>
    <t>https://www.mosa.com/en-us/products/collection/terra-tones</t>
  </si>
  <si>
    <t>https://www.mosa.com/en-us/products/collection/colors</t>
  </si>
  <si>
    <t>https://www.mosa.com/en-us/products/collection/scenes</t>
  </si>
  <si>
    <t>https://www.mosa.com/en-us/products/collection/global-collection-globalgrip</t>
  </si>
  <si>
    <t>Global Collection / Globalgrip</t>
  </si>
  <si>
    <t>https://www.mosa.com/en-us/products/collection/matt-collection</t>
  </si>
  <si>
    <t>https://www.mosa.com/en-us/products/collection/murals-fuse</t>
  </si>
  <si>
    <t>Royal Mosa is now known as Mosa.</t>
  </si>
  <si>
    <t>204XYZ Agate Grey</t>
  </si>
  <si>
    <t xml:space="preserve">     216XYZ Brazilian Anthracite     </t>
  </si>
  <si>
    <t xml:space="preserve">     266XYZ Light Beige</t>
  </si>
  <si>
    <t>200XYZ Cool Porcelain White</t>
  </si>
  <si>
    <t>a) Terra Tones is a set of three tiles in a single color group.  Each set comprises a light tone (X), a mid tone (Y) &amp; a dark tone (Z), supplied in equal quantities.</t>
  </si>
  <si>
    <t>12" x 24", 24" x 24" &amp; 36" x 36" formats added to the "V" Matte Grain Texture Colors.  (Some items are Made to Order or Special Order Only.)</t>
  </si>
  <si>
    <t xml:space="preserve">4" x 8" Bullnose - LE format in the Plain Glossy Colors. (Colors 16680 Sand Yellow, 16750 Prussian Blue, 16760 Sevres Blue, 16850 Ivory Black, 16860 White Unbleached,  16870 Grey, 16880 Mouse Grey, 16900 Accent White and 16910 Accent Black.) </t>
  </si>
  <si>
    <t>264 Grey Brown</t>
  </si>
  <si>
    <t>262 Light Grey Beige</t>
  </si>
  <si>
    <t>263 Grey Beige</t>
  </si>
  <si>
    <t>265 Dark Grey Brown</t>
  </si>
  <si>
    <t xml:space="preserve">     215XYZ Grey Green</t>
  </si>
  <si>
    <t>Color Numbers : 3000-3999</t>
  </si>
  <si>
    <t>3502 Cool White</t>
  </si>
  <si>
    <t>3504 Light Cool Grey</t>
  </si>
  <si>
    <t>3506 Dark Cool Grey</t>
  </si>
  <si>
    <t>3508 Light Warm Grey</t>
  </si>
  <si>
    <t>3510 Mid Warm Grey</t>
  </si>
  <si>
    <t>3512 Dark Plum Brown</t>
  </si>
  <si>
    <t xml:space="preserve">  3518 Ivory Black</t>
  </si>
  <si>
    <t xml:space="preserve">  3514 Sienna Beige</t>
  </si>
  <si>
    <t xml:space="preserve">  3516 Paynes Grey</t>
  </si>
  <si>
    <t xml:space="preserve">Field - CR </t>
  </si>
  <si>
    <t>Canvas Relief</t>
  </si>
  <si>
    <t>RM35</t>
  </si>
  <si>
    <t>Stair Tread - HV (With 1-1/2" Return)</t>
  </si>
  <si>
    <t>Stair Tread - TCG (straight, glazed edge)</t>
  </si>
  <si>
    <t>Canvas</t>
  </si>
  <si>
    <t>Color Numbers: 3000-3999</t>
  </si>
  <si>
    <t>Color Numbers: 600-699</t>
  </si>
  <si>
    <t>Classics Tide</t>
  </si>
  <si>
    <t>https://www.mosa.com/en-us/products/collection/classics-tide</t>
  </si>
  <si>
    <t>12" x 24" &amp; 24" x 24" formats with the "CR" Canvas Relief finish.  (Trim items are Made to Order Only.)</t>
  </si>
  <si>
    <t>4" x 8" Wall Field Tile format available in eight colors.</t>
  </si>
  <si>
    <t>This price list is available electronically on an Excel spreadsheet at www.conestogatile.com/pricelists.</t>
  </si>
  <si>
    <t>Color Numbers : 100-399</t>
  </si>
  <si>
    <t>Color Numbers: 100-399</t>
  </si>
  <si>
    <t>Color Numbers : 600-699</t>
  </si>
  <si>
    <t>CLASSICS TIDE</t>
  </si>
  <si>
    <t>RM060</t>
  </si>
  <si>
    <t>0601 Serene White</t>
  </si>
  <si>
    <t>0602 Blush</t>
  </si>
  <si>
    <t>0603 Sage</t>
  </si>
  <si>
    <t>0604 Blue Mist</t>
  </si>
  <si>
    <t>0605 Fog Grey</t>
  </si>
  <si>
    <t>0606 Bone</t>
  </si>
  <si>
    <t>Now known as Core Collection Terra.</t>
  </si>
  <si>
    <t>Mosa XT</t>
  </si>
  <si>
    <t>30" x 30" Field Tile format in all colors.</t>
  </si>
  <si>
    <t>CORE COLLECTION QUARTZ</t>
  </si>
  <si>
    <t>4102 Slate Grey</t>
  </si>
  <si>
    <t xml:space="preserve">           4103 Basalt Grey</t>
  </si>
  <si>
    <t xml:space="preserve">           4104 Anthracite Black</t>
  </si>
  <si>
    <t xml:space="preserve"> 4107 Agate Grey</t>
  </si>
  <si>
    <t xml:space="preserve"> 4105 Sand Beige</t>
  </si>
  <si>
    <t>Now known as Core Collection Quartz.</t>
  </si>
  <si>
    <t>Now known as Core Collection Solids.</t>
  </si>
  <si>
    <t>Core Collection Shapes</t>
  </si>
  <si>
    <t>These innovative shapes vary from circles and triangles to shapes to connect them.</t>
  </si>
  <si>
    <t>Core Collection Quartz</t>
  </si>
  <si>
    <t>Color 4102 Slate Grey added.</t>
  </si>
  <si>
    <t>5108 Stone Grey</t>
  </si>
  <si>
    <t xml:space="preserve">         5112 Graphite Black</t>
  </si>
  <si>
    <t xml:space="preserve">        5112 Graphite Black</t>
  </si>
  <si>
    <t xml:space="preserve">         5110 Basalt Grey</t>
  </si>
  <si>
    <t xml:space="preserve">        5110 Basalt Grey</t>
  </si>
  <si>
    <t xml:space="preserve">         5126 Natural Beige</t>
  </si>
  <si>
    <t xml:space="preserve">         5120 Jade Grey</t>
  </si>
  <si>
    <t>Core Collection Solids</t>
  </si>
  <si>
    <t>Color 5126 Natural Beige added.</t>
  </si>
  <si>
    <t xml:space="preserve">         5114 Sand Beige</t>
  </si>
  <si>
    <t xml:space="preserve">          5120 Jade Grey</t>
  </si>
  <si>
    <t>CORE COLLECTION TERRA</t>
  </si>
  <si>
    <t>206 Mid Grey</t>
  </si>
  <si>
    <t>216 Anthracite</t>
  </si>
  <si>
    <t xml:space="preserve">               266 Light Beige</t>
  </si>
  <si>
    <t xml:space="preserve">               264 Grey Brown</t>
  </si>
  <si>
    <t>214 Grey</t>
  </si>
  <si>
    <t>164 Grey Brown</t>
  </si>
  <si>
    <t>125 Light Cool Grey</t>
  </si>
  <si>
    <t>126 Mid Cool Grey</t>
  </si>
  <si>
    <t>103 Cool Black</t>
  </si>
  <si>
    <t>104 Mid Warm Grey</t>
  </si>
  <si>
    <t>116 Anthracite</t>
  </si>
  <si>
    <t xml:space="preserve">              166 Light Beige</t>
  </si>
  <si>
    <t>a) Matches corresponding field tile color name.</t>
  </si>
  <si>
    <t>Now known as Core Collection Terra.  Color 201 Pearl White now known as 201 White, 202 Concrete Grey now known as 202 Light Grey, 203 Black Absolute now known as 203 Cool Black, 204 Agate Grey now known as 204 Mid Warm Grey, 205 Mocca now known as 205 Dark Brown, 206 Veneto Grey now know as 206 Mid Grey, 207 Golden Sand now known as 207 Caramel, 208 Lava now known as 208 Rust Brown, 216 Brazilian Anthracite now known as 216 Anthracite, 217 New Delhi Cream now known as 217 Beige, 218 Copper Mountain now known as 218 Cotto.  Color 103 Black Absolute now known as 103 Cool Black, 104 Agate Grey now known as 104 Mid Warm Grey and 116 Brazilian Anthracite now known as 116 Anthracite.    Color 304 Agate Grey now known as 304 Mid Warm Grey, 306 Veneto Grey now known as 306 Mid Grey and 316 Brazilian Anthracite now known as 316 Anthracite.</t>
  </si>
  <si>
    <t>304 Mid Warm Grey</t>
  </si>
  <si>
    <t>306 Mid Grey</t>
  </si>
  <si>
    <t>315 Grey Green</t>
  </si>
  <si>
    <t>316 Anthracite</t>
  </si>
  <si>
    <t xml:space="preserve">        362 Light Grey Beige</t>
  </si>
  <si>
    <t xml:space="preserve">       227 Dark Cool Grey</t>
  </si>
  <si>
    <t xml:space="preserve">       229 Dark Warm Grey</t>
  </si>
  <si>
    <t xml:space="preserve">       262 Light Grey Beige</t>
  </si>
  <si>
    <t xml:space="preserve">       265 Dark Grey Brown</t>
  </si>
  <si>
    <t>Stair Tread - TVG (Straight, Glazed Edge)</t>
  </si>
  <si>
    <t>CORE COLLECTION SOLIDS</t>
  </si>
  <si>
    <t>Stair Tread - HV (with Return)</t>
  </si>
  <si>
    <t>Colors 214 Grey, 238 Cool Grey and 239 Blue added.</t>
  </si>
  <si>
    <t>CORE COLLECTION SHAPES</t>
  </si>
  <si>
    <t xml:space="preserve"> Quartz Colors:</t>
  </si>
  <si>
    <t>33" x 17"</t>
  </si>
  <si>
    <t>Triangle A</t>
  </si>
  <si>
    <t>9.47 SF/CTN</t>
  </si>
  <si>
    <t>23" x 12"</t>
  </si>
  <si>
    <t>Triangle B</t>
  </si>
  <si>
    <t>26" x 10"</t>
  </si>
  <si>
    <t>Triangle C1</t>
  </si>
  <si>
    <t>10" x 26"</t>
  </si>
  <si>
    <t>Triangle C2</t>
  </si>
  <si>
    <t>24" x 12"</t>
  </si>
  <si>
    <t>Semi Circle D</t>
  </si>
  <si>
    <t>7.53 SF/CTN</t>
  </si>
  <si>
    <t>19" x 10"</t>
  </si>
  <si>
    <t>Circle Link E</t>
  </si>
  <si>
    <t>Quarter Circle F</t>
  </si>
  <si>
    <t>7.42 SF/CTN</t>
  </si>
  <si>
    <t>9" x 9"</t>
  </si>
  <si>
    <t>Circle End E1</t>
  </si>
  <si>
    <t xml:space="preserve"> 10 PCS/CTN</t>
  </si>
  <si>
    <t xml:space="preserve"> Solids Colors:</t>
  </si>
  <si>
    <t xml:space="preserve">          5110 Basalt Grey</t>
  </si>
  <si>
    <t>5126 Natural Beige</t>
  </si>
  <si>
    <t xml:space="preserve">          5112 Graphite Black</t>
  </si>
  <si>
    <t xml:space="preserve"> Terra Colors:</t>
  </si>
  <si>
    <t>222 Mid Moss-Grey</t>
  </si>
  <si>
    <t xml:space="preserve">        262 Light Grey Beige</t>
  </si>
  <si>
    <t xml:space="preserve">        263 Grey Beige</t>
  </si>
  <si>
    <t xml:space="preserve">        264 Grey Brown</t>
  </si>
  <si>
    <t>239 Blue</t>
  </si>
  <si>
    <t>Core Collection Shapes (Quartz Colors)</t>
  </si>
  <si>
    <t>Core Collection Shapes (Solids Colors)</t>
  </si>
  <si>
    <t>Core Collection Terra</t>
  </si>
  <si>
    <t>Core Collection Shapes (Terra Colors)</t>
  </si>
  <si>
    <t>Color Numbers : 4000-5999</t>
  </si>
  <si>
    <t>RM41, RM51</t>
  </si>
  <si>
    <t>Color Numbers: 4000-5999</t>
  </si>
  <si>
    <t xml:space="preserve">        25240 Dark Warm Grey</t>
  </si>
  <si>
    <t>13630 Light Warm Grey</t>
  </si>
  <si>
    <t>13730 Light Warm Grey</t>
  </si>
  <si>
    <t>Now known as Core Collection Terra.  Color 203 Black Absolute now known as 203 Cool Black.</t>
  </si>
  <si>
    <t>6" x 12" V Matte and 6" x 12" RM Non-Slip Field Tile formats in colors 264 Grey Brown and 266 Light Beige.  15" x 30" and 30" x 30" V Matte Field Tile formats in colors 262 Light Grey Beige and 265 Dark Grey Brown.</t>
  </si>
  <si>
    <t>6" x 12" V Matte and 6" x 12" RL Non-Slip Field Tile formats in colors 225 Light Cool Grey and 226 Mid Cool Grey.  15" x 30" and 30" x 30" V Matte Field Tile formats in colors 203 Black Absolute and 204 Agate Grey.</t>
  </si>
  <si>
    <t>6" x 12" V Matte and 6" x 12" RM Non-Slip Field Tile formats in colors 203 Black Absolute, 204 Agate Grey and 216 Brazilian Anthracite.  15" x 30" and 30" x 30" V Matte Field Tile formats in colors 203 Black Absolute, 204 Agate Grey, 206 Veneto Grey and 216 Brazilian Anthracite.</t>
  </si>
  <si>
    <t>https://www.mosa.com/en-us/products/collection/core-collection-quartz</t>
  </si>
  <si>
    <t>https://www.mosa.com/en-us/products/collection/core-collection-solids</t>
  </si>
  <si>
    <t>https://www.mosa.com/en-us/products/collection/core-collection-terra</t>
  </si>
  <si>
    <t>https://www.mosa.com/en-us/products/collection/core-collection/shapes#/</t>
  </si>
  <si>
    <t>Wall tiles 6 x 12 inch</t>
  </si>
  <si>
    <t>Consists of the 6" x 12" Field Tile format from the 15thirty Greys, Colors, Global Collection, and Matt Collection.</t>
  </si>
  <si>
    <t>Each piece of Classics Tide field tile has a finished 8" edge that can be used in lieu of bullnose.</t>
  </si>
  <si>
    <t>Now known as Mosa Stage.</t>
  </si>
  <si>
    <t>Mosa Stage</t>
  </si>
  <si>
    <t>https://www.mosa.com/en-us/products/collection/mosa-stage</t>
  </si>
  <si>
    <r>
      <t>MOSA STAGE</t>
    </r>
    <r>
      <rPr>
        <i/>
        <u/>
        <sz val="8"/>
        <rFont val="Arial"/>
        <family val="2"/>
      </rPr>
      <t xml:space="preserve"> </t>
    </r>
    <r>
      <rPr>
        <i/>
        <u/>
        <sz val="7"/>
        <rFont val="Arial"/>
        <family val="2"/>
      </rPr>
      <t>(formally known as Canvas)</t>
    </r>
  </si>
  <si>
    <t>36" x 36" Field Tile, 12" x 36" Stair Tread and 4" x 36" Bullnose formats added.</t>
  </si>
  <si>
    <t>See Mosa Stage</t>
  </si>
  <si>
    <r>
      <t>Mosa Stage</t>
    </r>
    <r>
      <rPr>
        <sz val="8"/>
        <rFont val="Arial Narrow"/>
        <family val="2"/>
      </rPr>
      <t xml:space="preserve"> (formally known as Canvas)</t>
    </r>
  </si>
  <si>
    <t xml:space="preserve">40" x 40" V Matte Field Tile in all colors. </t>
  </si>
  <si>
    <t>1.94 SF/CTN</t>
  </si>
  <si>
    <t>Color #'s 5116, 5122 and 5124 in the 12" x 24" and 24" x 24" V Matte Field Tile and the 12" x 24" Stair Tread  TVG (Straight, Glazed Edge) and Stair Tread  HV (with Return) formats.  Color #'s 5114, 5116, 5118, 5120, 5122 and 5124 in the 24" x 48" V Matte Field Tile format.</t>
  </si>
  <si>
    <t>238 Cool Grey</t>
  </si>
  <si>
    <t>4-5</t>
  </si>
  <si>
    <t>format is 3.86 SF/CTN.</t>
  </si>
  <si>
    <t>12" x 12" V Matte and 4" x 12" Bullnose formats in colors 201 White, 202 Light Grey, 205 Dark Brown, 207 Caramel, 217 Beige, 228 Light Warm Grey and 230 Warm Black only.  18" x 18" V Matte format in colors 201 White, 202 Light Grey &amp; 207 Caramel only.  12" x 12" Stair Tread T in color #'s 201 White, 202 Light Grey, 205 Dark Brown, 207 Caramel, 208 Rust Brown, 217 Biege, 218 Cotto, 228 Light Warm Grey and 230 Warm Black only.  Color #210 Warm Porcelain White Matte MZVA Mosaic (Square &amp; Rectangular Pattern) only.  2" x 24", 4" x 24", 6" x 24" and 8" x 24" V Matte formats in colors 210 Warm Porcelain White, 228 Light Warm Grey, 230 Warm Black, 269 Dark Brown and 273 Dark Red Brown only.  12" x 24" V Matte format in colors 210 Warm Porcelain White, 228 Light Warm Grey, 230 Warm Black, 267 Beige, 268 Brown, 269 Dark Brown, 272 Red Brown and 273 Dark Red Brown only.  24" x 24" V Matte format in color #'s 201 White, 202 Light Grey, 205 Dark Brown, 207 Caramel, 208 Rust Brown, 210 Warm Porcelain White, 217 Beige, 218 Cotto, 221 Light Moss Grey, 223 Dark Moss Grey, 228 Light Warm Grey, 230 Warm Black, 237 Moss Black, 267 Beige, 268 Brown, 269 Dark Brown, 272 Red Brown and 273 Dark Red Brown only.  36" x 36" V and 4" x 36" Bullnose Matte formats in color #'s 210 Warm Porcelain White and 230 Warm Black only.  4" x 30" Bullnose format in all colors.  8" x 48", 12" x 48", 16" x 48" and 24" x 48" V Matte formats in color 210 Warm Porcelain White only.  4" x 48" Bullnose and 12" x 48" Stair Tread TV in color 205 Dark Brown only.  12" x 48" Stair Tread HV in colors 205 Dark Brown and 210 Warm Porcelain White only.  12" x 48" Stair Tread TVG in colors 200 Cool Porcelain White and 210 Warm Porcelain White only.</t>
  </si>
  <si>
    <t>24" x 48" V Matte format in colors 200XYZ Cool Porcelain White, 204XYZ Agate Grey, 215XYZ Grey Green, 265XYZ Dark Grey Brown and 266XYZ Light Beige only.</t>
  </si>
  <si>
    <t>2" x 24", 4" x 24", 8" x 24" and 12" x 24" RQ Textured formats in all colors.</t>
  </si>
  <si>
    <t>8" x 12" and 16" x 12" V Matte formats in all colors.</t>
  </si>
  <si>
    <t xml:space="preserve">The following V Matte formats in all colors:  8" x 48", 12" x 48", 16" x 48" &amp; 24" x 48".  </t>
  </si>
  <si>
    <t>12" x 36" Stair Tread TCG (straight, glazed edge) in all colors.</t>
  </si>
  <si>
    <t>Color 4108 Morion Brown in all formats.  2" x 24", 4" x 24", 8" x 24" and 12" x 24" V Matte formats in all colors.</t>
  </si>
  <si>
    <t>4101 Chalk White          4102 Slate Grey          4104 Anthracite Black</t>
  </si>
  <si>
    <t>Colors 4103 Basalt Grey and 4107 Agate Grey only in all shapes/formats.</t>
  </si>
  <si>
    <t>Color 265 Dark Grey Brown only in all shapes/formats.</t>
  </si>
  <si>
    <t>18" x 18" V Matte format in color #'s 203, 211, 226, 262, 263, 264, 265 &amp; 266.  4" x 18" Bullnose BP Matte color #'s 203, 204, 206, 211 and 216.  12" x 12" Stair Tread T Matte in color #'s 203, 204, 206, 211, 216, 225, 226, 227, 229, 262, 263, 264, 266 &amp; 270.  18" x 18" Field VE Matte in color # 200.  Colors 210, 230 &amp; 271 in all formats.  8" x 48", 12" x 48" &amp; 16" x 48" V Matte Field Tile formats in all colors.  4" x 48" Bullnose BP format in all colors.</t>
  </si>
  <si>
    <t>4" x 48" Bullnose BP only in all colors.  Colors 5116 Deep Ochre, 5122 Forest Grey and 5124 Earth Brown in all formats.</t>
  </si>
  <si>
    <t xml:space="preserve">         5118 Rust Red</t>
  </si>
  <si>
    <t xml:space="preserve">          5126 Natural Beige</t>
  </si>
  <si>
    <t>Core Collection Scenes</t>
  </si>
  <si>
    <t>All colors in the "Grit" Texture.  Color #'s 6180, 6181, 6182 and 6184 in all formats. Color #'s 6140 and 6170 in the 12" x 24" and 24" x 24" Field V Matte formats.  36" x 36" Field V Matte format in all colors.</t>
  </si>
  <si>
    <t>Entire Series.</t>
  </si>
  <si>
    <t>6" x 12" Field with one 12" Glazed Edge in all colors.</t>
  </si>
  <si>
    <t>4" x 12" and 6" x 12" Field with one 12" Glazed Edge in all colors.</t>
  </si>
  <si>
    <t>4" x 12" and 6" x 12" Field with one 12" Glazed Edge in all colors.  Color #'s 17950, 18910 and 20910 in the 4" x 12" Field Tile format.  Color #'s 17940, 17950, 17970, 18920, 19920 and 20940 in the 6" x 12" Field Tile format.</t>
  </si>
  <si>
    <t xml:space="preserve">4" x 12" and 6" x 12" Field with one 12" Glazed Edge in all colors.  The following Trim formats in all colors:  1" x 8" Cove HI, 1" x 8" Bead HU, 1" x 6" Cove HI, 1" x 1" Round Cove II, 1" x 1-3/4" Radius Cove Out UU, 1" x 6" Bead HU, 1" x 1" Bead IU, 6" x 6" Bullnose RE and 6" x 6" Double Bullnose HE. </t>
  </si>
  <si>
    <t>b) All items have a finished 6" edge and can be used in lieu of bullnose.</t>
  </si>
  <si>
    <t>Wall Tiles 4 x 12 Inch</t>
  </si>
  <si>
    <t>Wall Tiles 6 x 12 Inch</t>
  </si>
  <si>
    <t>4" x 12" Field with one 12" Glazed Edge in all colors.  Color #'s 17950, 18910 and 20910 in the 4" x 12" Field Tile format.</t>
  </si>
  <si>
    <t>6" x 12" Field with one 12" Glazed Edge in all colors.  Color #'s 17940, 17950, 17970, 18920, 19920 and 20940 in the 6" x 12" Field Tile format.</t>
  </si>
  <si>
    <t>6" x 6" Gloss Colors:</t>
  </si>
  <si>
    <t>12" x 12" Gloss Color:</t>
  </si>
  <si>
    <t>32250 Silver Grey #1</t>
  </si>
  <si>
    <t>32270 Silver Grey #3</t>
  </si>
  <si>
    <t>32290 Ocean Green #1</t>
  </si>
  <si>
    <t xml:space="preserve">           30630 Dark Anthracite #4</t>
  </si>
  <si>
    <t>6" x 6" Stonematt Colors:</t>
  </si>
  <si>
    <t>12" x 12" Stonematt Color:</t>
  </si>
  <si>
    <t>12" x 12" Gloss Color #'s 30520, 30540, 30560, 30580, 30600 and 30620.  6" x 6" Stonematt Color #'s 32170, 32190, 32230 and 32310.  12" x 12" Stonematt Color #'s 30030, 30050, 30070, 30090, 30110 and 30130.  6" x 12" Field with one 12" Glazed Edge in all colors.</t>
  </si>
  <si>
    <t>a) Not available in color # 38060.</t>
  </si>
  <si>
    <t>Color 34560 Earth Brown #1 Stonematt / Earth Brown #2 Gloss in the 12" x 12" Field format.</t>
  </si>
  <si>
    <t>Color 38060 Brass Brown #1 in the 6" x 6" and 12" x 12" Field tile formats only.</t>
  </si>
  <si>
    <t>Color 36090 Brass Brown #1 in the 12" x 12" Field format.</t>
  </si>
  <si>
    <t>Mosa does not recommend combining the BLEND, LINES, FUSE and CHANGE Collections in one wall.  CHANGE, FUSE &amp; LINES Collections</t>
  </si>
  <si>
    <t xml:space="preserve">12" x 24" size, the glazed edge is on the 12" side.  LINES Collection is the same as the BLEND Collection although the glazed edge is always at right </t>
  </si>
  <si>
    <t>angles to the line, at the left or right hand side.  Since most LINES Collection tiles are installed 1/4 turned, it does not allow to do an uninterrupted glazed</t>
  </si>
  <si>
    <t>edge.  FUSE has a glazed edge and the glazed edge on the 6" x 12" size is on the 6" side.  The CHANGE Collection has no glazed edges.</t>
  </si>
  <si>
    <t>3-4</t>
  </si>
  <si>
    <t>1-2</t>
  </si>
  <si>
    <t>6-7</t>
  </si>
  <si>
    <t>7-8</t>
  </si>
  <si>
    <t xml:space="preserve"> MZVR Matte Rectangle and MZVV Matte Square Mosaics in all colors. </t>
  </si>
  <si>
    <t>12" x 12" V Matte Field Tile and  4" x 12" Bullnose BP formats in color #'s 262, 263 &amp; 270 only.</t>
  </si>
  <si>
    <t>12" x 12" RL Textured Tile Field format in color #'s 225, 226 and 264.</t>
  </si>
  <si>
    <t>36" x 36" RL and 24" x 48" RL Textured Field Tile formats in all colors.</t>
  </si>
  <si>
    <t>The following V Matte and RL Textured Field Tile formats in all colors:  4" x 36", 8" x 36", 12" x 36", 18" x 36", 24" x 36" and 36" x 36".  4" x 36" Bullnose BP format in all colors.</t>
  </si>
  <si>
    <t>24" x 48" V Matte Field Tile format in all colors.</t>
  </si>
  <si>
    <t>Globalgrip</t>
  </si>
  <si>
    <t>Fine Speckled Colors 6" x 6" XS Non-Slip Field Tile format in all colors.  Large Speckled Colors in the 12" x 12" AS Non-Slip Field in all colors.</t>
  </si>
  <si>
    <t>The following Trim formats in all Plain Matte and Fine Speckled colors:  2.4" x 6" Sanitary Cove Base Outcorner LP and Sanitary Cove Base Outcorner RP.</t>
  </si>
  <si>
    <t>2.4" x 6" Sanitary Cove Base Outcorner LP and Sanitary Cove Base Outcorner RP in all colors.</t>
  </si>
  <si>
    <t>Color 265XYZ Dark Grey Brown only in all formats.</t>
  </si>
  <si>
    <t>Global Collection (Floor)</t>
  </si>
  <si>
    <t>4" x 8" Field Tile format in all Plain Glossy Colors.</t>
  </si>
  <si>
    <t>4" x 12" Field Tile format only in all colors.</t>
  </si>
  <si>
    <t>Color #'s 33010, 33120, 33250 and 33290 only in the 12" x 24" Field Tile format.</t>
  </si>
  <si>
    <t>12" x 12" and 12" x 24" Field Tile formats only in all colors.</t>
  </si>
  <si>
    <t>12" x 12" Field Tile format only in all colors.</t>
  </si>
  <si>
    <t>Large Speckled Colors 12" x 12" V Matte Field Tile format in all colors.  Large Speckled Colors in the 12" x 12" Stair Tread TR in all colors.</t>
  </si>
  <si>
    <t>18" x 18" V Matte Field Tile format in all colors.</t>
  </si>
  <si>
    <t xml:space="preserve">18" x 18" RL Textured Field Tile format in color #'s 206 and 216.  </t>
  </si>
  <si>
    <t>36" x 36" V Matte Field Tile format in color #'s 211, 227 and 265.</t>
  </si>
  <si>
    <t>12" x 48" TV (Straight Edge) Stair Tread format in all colors.</t>
  </si>
  <si>
    <r>
      <t xml:space="preserve">Fine Speckled Colors 12" x 12" Stair Tread TR in all colors </t>
    </r>
    <r>
      <rPr>
        <b/>
        <i/>
        <sz val="10"/>
        <rFont val="Arial"/>
        <family val="2"/>
      </rPr>
      <t xml:space="preserve">except </t>
    </r>
    <r>
      <rPr>
        <b/>
        <sz val="10"/>
        <rFont val="Arial"/>
        <family val="2"/>
      </rPr>
      <t>color #'s 75450, 75600, 75610, 75620 and 75630.</t>
    </r>
  </si>
  <si>
    <t>(ie All Colors)</t>
  </si>
  <si>
    <t>Glossy</t>
  </si>
  <si>
    <t>12" x 24" and 24" x 24" V Matte Field Tile formats only in all colors.</t>
  </si>
  <si>
    <t>Color 6400 Light Grey in all formats.</t>
  </si>
  <si>
    <t>Colors 13610 Extra White Matte and 13710 Extra White Gloss only in the 6" x 12" Field Tile format.</t>
  </si>
  <si>
    <t>18970 Peach Blossom</t>
  </si>
  <si>
    <t>18990 Brook Green</t>
  </si>
  <si>
    <t>19900 Butterfly Green</t>
  </si>
  <si>
    <t>19910 Light Blue</t>
  </si>
  <si>
    <t>19920 Blue Bell</t>
  </si>
  <si>
    <t xml:space="preserve">     20900 Thyme</t>
  </si>
  <si>
    <t xml:space="preserve">     20910 Mazarine Blue</t>
  </si>
  <si>
    <t xml:space="preserve">     20920 Persian Jewel</t>
  </si>
  <si>
    <t xml:space="preserve">     20930 Eggplant</t>
  </si>
  <si>
    <t xml:space="preserve">     20960 Beech</t>
  </si>
  <si>
    <t xml:space="preserve">     19990 Jade Green</t>
  </si>
  <si>
    <t xml:space="preserve">     20990 Oriental Blue</t>
  </si>
  <si>
    <t>Color 17900 Macaw Green in the 4" x 12" and 6" x 12" Field Tile formats.</t>
  </si>
  <si>
    <t>Global Collection (Wall); Plain Matte Colors</t>
  </si>
  <si>
    <t>4" x 4" Field Tile format:  Colors 16660 Ivory White, 17900 Macaw Green, 17920 Spectrum Blue, 17940 Flame Orange, 17950 Spectra Yellow, 17960 Aurora, 17970 Pompeian Red, 17990 Blue Curacao and 18910 Brilliant Blue.</t>
  </si>
  <si>
    <t>6" x 6" Field Tile format:  Colors 17940 Flame Orange, 17960 Aurora, 17970 Pompeian Red, 17980 Paprika, 18930 Chateau Rose, 18960 Pastel Yellow, 18980 Seashell Pink, 19930 Sea Pink, 19940 Sierra, 19960 Cress Green, 19980 Aragon, 20940 Cacao Brown, 20950 Medal Bronze, 20970 Burgundy and 20980 Chili.</t>
  </si>
  <si>
    <t>6" x 6" Field Tile format:  Colors 15020 Pearl White, 15030 Grey Beige, 15040 Earth Brown, 15090 Pastel Green, 15140 King's Blue, 15160 Indian Brown and 15170 Copper Brown.</t>
  </si>
  <si>
    <t>4" x 12" Field Tile format:  Colors 15010 White, 15030 Grey Beige, 15050 Agate Grey, 15200 Ivory Black,  15210 White Unbleached, 15220 Grey, 15230 Mouse Grey, 25240 Dark Warm Grey and 25250 Anthracite.</t>
  </si>
  <si>
    <t>15070 Sand Yellow</t>
  </si>
  <si>
    <t xml:space="preserve">     15210 White Unbleached</t>
  </si>
  <si>
    <t xml:space="preserve">     15220 Grey</t>
  </si>
  <si>
    <t xml:space="preserve">     15230 Mouse Grey</t>
  </si>
  <si>
    <t>Global Collection (Wall); Plain Glossy Colors</t>
  </si>
  <si>
    <t>6" x 6" Field Tile format:  Colors 16620 Pearl White, 16630 Grey Beige, 16640 Earth Brown, 16710 Pastel Green, 16770 King's Blue, 16800 Indian Brown, 16810 Copper Brown, 16920 Accent Yellow, 16930 Accent Green, 16940 Accent Blue, 16950S Accent Red, 16970 Accent New Red, 16980 Accent Dutch Orange and 16990 Accent Dutch Blue.</t>
  </si>
  <si>
    <t>16700 Olive Green</t>
  </si>
  <si>
    <t>4" x 12" Field Tile format:  Colors 16610 Cream White, 16630 Grey Beige, 16840 Cool White, 16950 Accent Red and 16980 Accent Dutch Orange.</t>
  </si>
  <si>
    <t>6" x 12" Field Tile format:  Color 16630 Grey Beige.</t>
  </si>
  <si>
    <t>6" x 12" Field Tile format only in all colors.</t>
  </si>
  <si>
    <t>Colors 15010 White, 15030 Grey Beige, 15050 Agate Grey, 15200 Ivory Black,  15210 White Unbleached, 15220 Grey, 15230 Mouse Grey, 16610 Cream White, 16630 Grey Beige, 16840 Cool White, 16950 Accent Red, 16980 Accent Dutch Orange, 17900 Macaw Green, 25240 Dark Warm Grey and 25250 Anthracite.</t>
  </si>
  <si>
    <t>Wall Tiles 6 x 12 Inch; Matte Colors</t>
  </si>
  <si>
    <t>Wall Tiles 6 x 12 Inch; Glossy Colors</t>
  </si>
  <si>
    <t xml:space="preserve">Colors 13710 Extra White, 16630 Grey Beige and 17900 Macaw Green. </t>
  </si>
  <si>
    <t>Colors 13610 Extra White, 15810 Plain Porcelain White, 15820 Plain Grey, 15830 Plain Mouse Grey, 15840 Matt Grey Beige, 15850 Plain Agate Grey, 15890 Plain Ivory Black, 15950 Plain Biscuit and 15960 Plain Dark Warm Grey.</t>
  </si>
  <si>
    <t xml:space="preserve">   16880 Mouse Grey</t>
  </si>
  <si>
    <t xml:space="preserve">   16900 Accent White</t>
  </si>
  <si>
    <t>Global Collection (Matte Floor); Plain Matte</t>
  </si>
  <si>
    <t xml:space="preserve">4" x 4" V Matte Field Tile and 4" x 4" Cove Base P in all colors. </t>
  </si>
  <si>
    <t>Colors 75020 Pearl White, 75030 Grey Beige, 75040 Earth Brown, 75090 Pastel Green, 75140 King's Blue, 75160 Indian Brown and 75170 Copper Brown in all formats.</t>
  </si>
  <si>
    <t xml:space="preserve">4" x 6" Cove Base P, 1-3/4" x 4" Inside Angle I, 1" x 4" Outside Angle U and 6" x 6" Sanitary Cove Base SP in all colors. </t>
  </si>
  <si>
    <t>Global Collection (Matte Floor); Fine Speckled Colors</t>
  </si>
  <si>
    <t>All colors and formats.</t>
  </si>
  <si>
    <t>Global Collection (Matte Floor); Large Speckled Colors</t>
  </si>
  <si>
    <t>Remaining 3" x 12" BN Bullnose format in all colors.</t>
  </si>
  <si>
    <t>GlobalGrip Shower</t>
  </si>
  <si>
    <t>Mosa Global Collection and Colors Series will be relaunched later in 2025.  Global Collection will be expanded with 42 new floor tile colors and 7 new wall tile colors.  Colors will receive 7 new wall tile colors as well.  A number of items in the Matt Collection and 15thirty Greys Series will be folded into the Global Collection in early 2025 as well.</t>
  </si>
  <si>
    <t>https://www.mosa.com/en-us/products/collection/classics/classics-trocadero</t>
  </si>
  <si>
    <t>https://www.mosa.com/en-us</t>
  </si>
  <si>
    <t>https://www.mosa.com/en-us/products/collection/classics/classics-kho-liang-ie-collection</t>
  </si>
  <si>
    <t>https://www.mosa.com/en-us/products/collection/murals/murals-blend</t>
  </si>
  <si>
    <t>https://www.mosa.com/en-us/products/collection/murals/murals-change</t>
  </si>
  <si>
    <t>https://www.mosa.com/en-us/products/collection/murals/murals-lines</t>
  </si>
  <si>
    <t>11/1/25</t>
  </si>
  <si>
    <t xml:space="preserve">8" x 8" V Matte and 8" x 8" RM Non-Slip Field only in all colors. </t>
  </si>
  <si>
    <t>a) Not available in color #'s 214 and 238.</t>
  </si>
  <si>
    <t>215 Grey Green</t>
  </si>
  <si>
    <t>222 Mid Moss Grey</t>
  </si>
  <si>
    <t>270 Light Red Beige</t>
  </si>
  <si>
    <t xml:space="preserve"> 206 Mid Grey</t>
  </si>
  <si>
    <t xml:space="preserve"> 216 Anthracite</t>
  </si>
  <si>
    <t xml:space="preserve"> 225 Light Cool Grey</t>
  </si>
  <si>
    <t xml:space="preserve">         262 Light Grey Beige</t>
  </si>
  <si>
    <t xml:space="preserve">         226 Mid Cool Grey</t>
  </si>
  <si>
    <t xml:space="preserve">         229 Dark Warm Grey</t>
  </si>
  <si>
    <t>0607 Rust Red</t>
  </si>
  <si>
    <t>0608 Charcoal Grey</t>
  </si>
  <si>
    <t>0609 Sand</t>
  </si>
  <si>
    <t>0610 Forest Green</t>
  </si>
  <si>
    <t>Colors 0609 Sand and 0610 Forest Green added.</t>
  </si>
  <si>
    <t>Gloss</t>
  </si>
  <si>
    <t xml:space="preserve">     20610 Heaven Blue</t>
  </si>
  <si>
    <t xml:space="preserve">     20640 Mandarin</t>
  </si>
  <si>
    <t xml:space="preserve">     20710 Celestian Blue</t>
  </si>
  <si>
    <t xml:space="preserve">     20730 Plum</t>
  </si>
  <si>
    <t xml:space="preserve">     20750 Hazelnut</t>
  </si>
  <si>
    <t xml:space="preserve">     20790 Emerald</t>
  </si>
  <si>
    <t xml:space="preserve">     19950 Golden Yellow</t>
  </si>
  <si>
    <t xml:space="preserve">     19970 Ruby Wine</t>
  </si>
  <si>
    <t xml:space="preserve">     20740 Chili</t>
  </si>
  <si>
    <t>Colors 20610 Heaven Blue, 20640 Mandarin, 20710 Celestian Blue, 20730 Chili, 20750 Hazelnut and 20790 Emerald added.</t>
  </si>
  <si>
    <t xml:space="preserve">        25270 White Grey</t>
  </si>
  <si>
    <t xml:space="preserve">        25250 Anthracite</t>
  </si>
  <si>
    <t xml:space="preserve">     15200 Ivory Black</t>
  </si>
  <si>
    <t>13000 White          15240 Accent Black</t>
  </si>
  <si>
    <t xml:space="preserve">       15080 Olive Green</t>
  </si>
  <si>
    <t xml:space="preserve">       15100 Turquoise</t>
  </si>
  <si>
    <t xml:space="preserve">       15110 Mint Green</t>
  </si>
  <si>
    <t xml:space="preserve">       15120 Prussian Blue</t>
  </si>
  <si>
    <t xml:space="preserve">       15130 Sevres Blue</t>
  </si>
  <si>
    <t xml:space="preserve">       15150 Dove Blue</t>
  </si>
  <si>
    <t xml:space="preserve">           15220 Grey</t>
  </si>
  <si>
    <t xml:space="preserve">           15180 Light Oxide Red</t>
  </si>
  <si>
    <t xml:space="preserve">           15200 Ivory Black</t>
  </si>
  <si>
    <t xml:space="preserve">           15210 White Unbleached</t>
  </si>
  <si>
    <t xml:space="preserve">           15230 Mouse Grey</t>
  </si>
  <si>
    <t xml:space="preserve">           15240 Accent Black</t>
  </si>
  <si>
    <t xml:space="preserve">   25260 Sienna Red</t>
  </si>
  <si>
    <t xml:space="preserve">   25270 White Grey</t>
  </si>
  <si>
    <t xml:space="preserve">   25240 Dark Warm Grey</t>
  </si>
  <si>
    <t xml:space="preserve">   25250 Anthracite</t>
  </si>
  <si>
    <t>b) Available in color #'s 203, 204, 206, 211, 216 and 266 only.</t>
  </si>
  <si>
    <t>b,c</t>
  </si>
  <si>
    <t>a,b,c</t>
  </si>
  <si>
    <t>c) Square Feet per Carton for color #'s 262, 263, 264, 265, 266, 270 only is as follows:  2" x 24" format is 3.87 SF/CTN and the 4" x 24"</t>
  </si>
  <si>
    <t>f,g</t>
  </si>
  <si>
    <t>a,b,d</t>
  </si>
  <si>
    <t>a,e</t>
  </si>
  <si>
    <t>h</t>
  </si>
  <si>
    <t>f) Not available in color #'s 214, 215 and 238.</t>
  </si>
  <si>
    <t>i</t>
  </si>
  <si>
    <t>j</t>
  </si>
  <si>
    <t>k</t>
  </si>
  <si>
    <t>k,l</t>
  </si>
  <si>
    <t>k,m</t>
  </si>
  <si>
    <t>k) Available in color #'s 200, 203, 204, 206, 211 and 216 only.</t>
  </si>
  <si>
    <t>c) Not available in color #'s 225 and 265.</t>
  </si>
  <si>
    <t>d) Not available in color # 225.</t>
  </si>
  <si>
    <t>b,d</t>
  </si>
  <si>
    <t>a,c</t>
  </si>
  <si>
    <t>a,d</t>
  </si>
  <si>
    <t>a) Special Order Only.  The Minimum Order Quantity is 270.00 SF with a 10-14 week lead time.</t>
  </si>
  <si>
    <t>b) Special Order Only with a 10-14 week lead time.</t>
  </si>
  <si>
    <t xml:space="preserve">a) Color #'s 204, 206,225, 226, 264 and 266 are Special Order Only, approximately 6-10 week lead time. </t>
  </si>
  <si>
    <t xml:space="preserve">b) Color #'s 204, 206,225, 264 and 266 are Special Order Only, approximately 6-10 week lead time. </t>
  </si>
  <si>
    <t xml:space="preserve">a) Color #'s 211, 227, and 229 are Special Order Only, approximately 6-10 week lead time. </t>
  </si>
  <si>
    <t xml:space="preserve">c) Color #'s 203 and 211 are Special Order Only, approximately 6-10 week lead time. </t>
  </si>
  <si>
    <t xml:space="preserve">b) Color #'s 211, 215, 222, 225, 226, 227, 229, 239, 262, 263, 264, 265 and 270 are Special Order Only, approximately 6-10 week lead time. </t>
  </si>
  <si>
    <t xml:space="preserve">d) Color #'s 211, 215, 222, 225, 227, 229, 239, 262, 264 and 265 are Special Order Only, approximately 6-10 week lead time. </t>
  </si>
  <si>
    <t xml:space="preserve">e) Color #'s 211, 215, 222, 227, 229, 239, 264 and 265 are Special Order Only, approximately 6-10 week lead time. </t>
  </si>
  <si>
    <t xml:space="preserve">g) Color #'s 204, 206, 211, 222, 225, 226, 227, 229, 239, 263, 264 and 265 are Special Order Only, approximately 6-10 week lead time. </t>
  </si>
  <si>
    <t xml:space="preserve">h) Color #'s 211, 214, 222, 229, 239, 263, 264, 265 and 270 are Special Order Only, approximately 6-10 week lead time. </t>
  </si>
  <si>
    <t xml:space="preserve">i) Color # 238 is Special Order Only, approximately 6-10 week lead time. </t>
  </si>
  <si>
    <t xml:space="preserve">j) Color #'s 200, 211, 214, 215, 222, 225, 226, 227, 229, 238, 239, 262, 263, 264, 265 and 270 are Special Order Only, approximately 6-10 week lead time. </t>
  </si>
  <si>
    <t xml:space="preserve">l) Color #'s 200, 203, 204, 206 and 211 are Special Order Only, approximately 6-10 week lead time. </t>
  </si>
  <si>
    <t>m) Special Order Only, approximately 6-10 week lead time.</t>
  </si>
  <si>
    <t xml:space="preserve">a) Color #'s 200, 225, 226 and 229 are Special Order Only, approximately 6-10 week lead time. </t>
  </si>
  <si>
    <t>b) Special Order Only, approximately 6-10 week lead time.</t>
  </si>
  <si>
    <t xml:space="preserve">a) Color #'s 204, 211, 225, 226, 227, 229 and 265 are Special Order Only, approximately 6-10 week lead time. </t>
  </si>
  <si>
    <t xml:space="preserve">b) Color #'s 200, 204, 206, 215 and 266 are Special Order Only, approximately 6-10 week lead time. </t>
  </si>
  <si>
    <t xml:space="preserve">c) Color # 204 is Special Order Only, approximately 6-10 week lead time. </t>
  </si>
  <si>
    <t xml:space="preserve">d) Color #'s 203, 204 and 215 are Special Order Only, approximately 6-10 week lead time. </t>
  </si>
  <si>
    <t>e) Special Order Only, approximately 6-10 week lead time.</t>
  </si>
  <si>
    <t>a) Color # 1001 is Special Order Only, approximately 6-10 week lead time.</t>
  </si>
  <si>
    <t>c) Special Order Only, approximately 6-10 week lead time.</t>
  </si>
  <si>
    <t xml:space="preserve">a) Color #'s 4103 and 4107 are Special Order Only, approximately 6-10 week lead time. </t>
  </si>
  <si>
    <t>a) Special Order Only, approximately 6-10 week lead time.</t>
  </si>
  <si>
    <t>a) Color #'s 5108, 5110, 5112, 5120 and 5126 are Special Order Only, approximately 6-10 week lead time.</t>
  </si>
  <si>
    <t>b) Color #'s 5108, 5110, 5112 and 5126 are Special Order Only, approximately 6-10 week lead time.</t>
  </si>
  <si>
    <t>c) Color #'s 5110, 5112, 5120 and 5126 are Special Order Only, approximately 6-10 week lead time.</t>
  </si>
  <si>
    <t>a) Color #'s 5104, 5106, 5114, 5118, 5120 and 5126 are Special Order Only, approximately 6-10 week lead time.</t>
  </si>
  <si>
    <t>b) Color # 5114 is Special Order Only, approximately 6-10 week lead time.</t>
  </si>
  <si>
    <t>d) Special Order Only, approximately 6-10 week lead time.</t>
  </si>
  <si>
    <t>d</t>
  </si>
  <si>
    <t>a) Color #'s 6130, 6131, 6132, 6140, 6141, 6142, 6160, 6161, 6162, 6170, 6171 and 6172 are Special Order Only, approximately 6-10 week lead time.</t>
  </si>
  <si>
    <t>a) Color #'s 17930, 20610, 20640, 20710, 20730, 20740, 20750, 20790 and 20920 are Special Order Only, approximately 6-10 week lead time.</t>
  </si>
  <si>
    <t>a) Color #'s 13000, 13630, 15240, 25250 and 25270 are Special Order Only, approximately 6-10 week lead time.</t>
  </si>
  <si>
    <t xml:space="preserve">        15240 Accent Black</t>
  </si>
  <si>
    <t>Color 25270 White Grey added in the 6" x 6" Plain Matte colors.  Plain Matte and Plain Glossy colors in the 4" x 4" Field Tile format added.</t>
  </si>
  <si>
    <t>a) Color # 15240 is Special Order Only, approximately 6-10 week lead time.</t>
  </si>
  <si>
    <t>b) All items have a finished 4" edge and can be used in lieu of bullnose.</t>
  </si>
  <si>
    <t>13100 White</t>
  </si>
  <si>
    <t>a) Color #'s 13100, 13730, 16820, 26240, 26250 and 26270 are Special Order Only, approximately 6-10 week lead time.</t>
  </si>
  <si>
    <t xml:space="preserve">       16690 Pearl Green</t>
  </si>
  <si>
    <t xml:space="preserve">       16700 Olive Green</t>
  </si>
  <si>
    <t xml:space="preserve">       16720 Turquoise</t>
  </si>
  <si>
    <t xml:space="preserve">       16730 Mint Green</t>
  </si>
  <si>
    <t xml:space="preserve">       16740 Pearl Blue</t>
  </si>
  <si>
    <t xml:space="preserve">       16750 Prussian Blue</t>
  </si>
  <si>
    <t xml:space="preserve">       16760 Sevres Blue</t>
  </si>
  <si>
    <t xml:space="preserve">           16780 Dove Blue</t>
  </si>
  <si>
    <t xml:space="preserve">           16790 Ivory</t>
  </si>
  <si>
    <t xml:space="preserve">           16820 Light Oxide Red</t>
  </si>
  <si>
    <t xml:space="preserve">           16840 Cool White</t>
  </si>
  <si>
    <t xml:space="preserve">           16850 Ivory Black</t>
  </si>
  <si>
    <t xml:space="preserve">           16860 White Unbleached</t>
  </si>
  <si>
    <t xml:space="preserve">           16870 Grey</t>
  </si>
  <si>
    <t xml:space="preserve">   26260 Sienna Red</t>
  </si>
  <si>
    <t xml:space="preserve">   26270 White Grey</t>
  </si>
  <si>
    <t xml:space="preserve">   16910 Accent Black</t>
  </si>
  <si>
    <t xml:space="preserve">   26240 Dark Warm Grey</t>
  </si>
  <si>
    <t xml:space="preserve">   26250 Anthracite</t>
  </si>
  <si>
    <t xml:space="preserve">        16720 Turquoise</t>
  </si>
  <si>
    <t xml:space="preserve">        16730 Mint Green</t>
  </si>
  <si>
    <t xml:space="preserve">        16750 Prussian Blue</t>
  </si>
  <si>
    <t xml:space="preserve">        16760 Sevres Blue</t>
  </si>
  <si>
    <t xml:space="preserve">        16780 Dove Blue</t>
  </si>
  <si>
    <t xml:space="preserve">        16820 Light Oxide Red</t>
  </si>
  <si>
    <t xml:space="preserve"> 16850 Ivory Black</t>
  </si>
  <si>
    <t xml:space="preserve"> 16860 White Unbleached</t>
  </si>
  <si>
    <t xml:space="preserve"> 16870 Grey</t>
  </si>
  <si>
    <t xml:space="preserve"> 16880 Mouse Grey</t>
  </si>
  <si>
    <t xml:space="preserve"> 16900 Accent White</t>
  </si>
  <si>
    <t xml:space="preserve"> 16910 Accent Black</t>
  </si>
  <si>
    <t xml:space="preserve">         26250 Anthracite</t>
  </si>
  <si>
    <t xml:space="preserve">         26240 Dark Warm Grey</t>
  </si>
  <si>
    <t xml:space="preserve">         26260 Sienna Red</t>
  </si>
  <si>
    <t xml:space="preserve">         26270 White Grey</t>
  </si>
  <si>
    <t>Plain Satin Colors:</t>
  </si>
  <si>
    <t>Powdermatt Colors:</t>
  </si>
  <si>
    <t>15800 White Unbleached</t>
  </si>
  <si>
    <t>15970 Anthracite</t>
  </si>
  <si>
    <t>15980 White Grey</t>
  </si>
  <si>
    <t>15810 Accent White</t>
  </si>
  <si>
    <t>15960 Warm Grey</t>
  </si>
  <si>
    <t>30590 Mid Warm Grey #4</t>
  </si>
  <si>
    <t>30610 Dark Anthracite #2</t>
  </si>
  <si>
    <t>31130 Dark Anthracite #4</t>
  </si>
  <si>
    <t>(8mm Thickness)</t>
  </si>
  <si>
    <t>13.55 SF/CTN</t>
  </si>
  <si>
    <t>a) All colors are Special Order Only, approximately 6-10 week lead time except for color #'s 3502 and 3508.</t>
  </si>
  <si>
    <t>b) All colors are Special Order Only, approximately 6-10 week lead time except for color #'s 3502, 3504, 3508 and 3510.</t>
  </si>
  <si>
    <t>c) All colors are Special Order Only, approximately 6-10 week lead time except for color # 5102.</t>
  </si>
  <si>
    <t>a) All colors are Special Order Only, approximately 6-10 week lead time except for color # 6110.</t>
  </si>
  <si>
    <t>a) All colors are Special Order Only, approximately 6-10 week lead time except for color # 15010.</t>
  </si>
  <si>
    <t>a) All colors are Special Order Only, approximately 6-10 week lead time except for color #'s 15010 and 15220.</t>
  </si>
  <si>
    <t>a) All colors are Special Order Only, approximately 6-10 week lead time except for color # 16900.</t>
  </si>
  <si>
    <t>b) All colors are Special Order Only, approximately 6-10 week lead time except for color #'s 13730, 16610, 16840, 16870 and 16900.</t>
  </si>
  <si>
    <t>a) All colors are Special Order Only, approximately 6-10 week lead time except for color # 15810.</t>
  </si>
  <si>
    <t>b) All colors are Special Order Only, approximately 6-10 week lead time.  All items have a finished 4" edge and can be used in lieu of bullnose.</t>
  </si>
  <si>
    <t>a) All colors are Special Order Only, approximately 6-10 week lead time except for color #'s 30010, 30030, 30050, 30510, 30520 and 30540.</t>
  </si>
  <si>
    <t>b) All colors are Special Order Only, approximately 6-10 week lead time except for color #'s 30060, 30510, 30610, 32020, 32040, 32120, 32140, 32260 and 32300.</t>
  </si>
  <si>
    <t>a) All colors are Special Order Only, approximately 6-10 week lead time except for color #'s 31010 and 31510.</t>
  </si>
  <si>
    <t>a) Color #'s 34530 and 34580 are Special Order Only, approximately 6-10 week lead time.</t>
  </si>
  <si>
    <t>b) Color # 34040 is Special Order Only, approximately 6-10 week lead time.</t>
  </si>
  <si>
    <t>b) All colors are Special Order Only, approximately 6-10 week lead time except for color # 38530.</t>
  </si>
  <si>
    <t>c) All colors are Special Order Only, approximately 6-10 week lead time except for color #'s 38010 and 38530.</t>
  </si>
  <si>
    <t>a) All colors are Special Order Only, approximately 6-10 week lead time except for color # 36010.</t>
  </si>
  <si>
    <t>contain a random mix in each box.  BLEND Collection 7mm  and 8mm Thicknesses have greater than 50% good glazed edges per carton, with the</t>
  </si>
  <si>
    <t>Color 76270 White Grey and color 76280 Light Warm Grey added in the 6" x 6" Plain Matte format.</t>
  </si>
  <si>
    <t>Cove Base - SP</t>
  </si>
  <si>
    <t>b) Color #'s 75070, 75130, 75150, 75180, 76240, 76270 and 76280 are Special Order Only, approximately 6-10 week lead time.</t>
  </si>
  <si>
    <t>Flaked Colors:</t>
  </si>
  <si>
    <t>75055 Pumice Grey</t>
  </si>
  <si>
    <t>75065 Ochre Yellow</t>
  </si>
  <si>
    <t>75075 Bronze Yellow</t>
  </si>
  <si>
    <t>75085 Mineral Green</t>
  </si>
  <si>
    <t>75105 Ocean Green</t>
  </si>
  <si>
    <t>75115 Moss Green</t>
  </si>
  <si>
    <t>75125 Night Blue</t>
  </si>
  <si>
    <t>75135 Aqua Blue</t>
  </si>
  <si>
    <t>75155 Opal Blue</t>
  </si>
  <si>
    <t>75185 Lila Red</t>
  </si>
  <si>
    <t>75205 Galactic Black</t>
  </si>
  <si>
    <t>75215 Seashell Beige</t>
  </si>
  <si>
    <t>75225 Flint Grey</t>
  </si>
  <si>
    <t>75235 Stone Grey</t>
  </si>
  <si>
    <t>76015 Moonstone White</t>
  </si>
  <si>
    <t xml:space="preserve">    76285 Pebble Grey</t>
  </si>
  <si>
    <t xml:space="preserve">    76245 Volcanic Grey</t>
  </si>
  <si>
    <t xml:space="preserve">    76255 Granite Grey</t>
  </si>
  <si>
    <t xml:space="preserve">    76265 Maroon Red</t>
  </si>
  <si>
    <t xml:space="preserve">    76275 Glacier Grey</t>
  </si>
  <si>
    <t>Field - S</t>
  </si>
  <si>
    <t>a) Color #'s 75075, 75085, 75105, 75135, 75155, 75185, 75235, 76245, 76255, 76275 and 76285 are Special Order Only,</t>
  </si>
  <si>
    <t>approximately 6-10 week lead time.</t>
  </si>
  <si>
    <t>Stair Tread - TSG (Straight, Glazed Edge)</t>
  </si>
  <si>
    <t>75054 Pumice Grey</t>
  </si>
  <si>
    <t>75064 Ochre Yellow</t>
  </si>
  <si>
    <t>75074 Bronze Yellow</t>
  </si>
  <si>
    <t>75084 Mineral Green</t>
  </si>
  <si>
    <t>75104 Ocean Green</t>
  </si>
  <si>
    <t>75114 Moss Green</t>
  </si>
  <si>
    <t>75124 Night Blue</t>
  </si>
  <si>
    <t>75134 Aqua Blue</t>
  </si>
  <si>
    <t>75154 Opal Blue</t>
  </si>
  <si>
    <t>75184 Lila Red</t>
  </si>
  <si>
    <t>75204 Galactic Black</t>
  </si>
  <si>
    <t>75214 Seashell Beige</t>
  </si>
  <si>
    <t>75224 Flint Grey</t>
  </si>
  <si>
    <t>75234 Stone Grey</t>
  </si>
  <si>
    <t>76014 Moonstone White</t>
  </si>
  <si>
    <t xml:space="preserve">    76244 Volcanic Grey</t>
  </si>
  <si>
    <t xml:space="preserve">    76254 Granite Grey</t>
  </si>
  <si>
    <t xml:space="preserve">    76264 Maroon Red</t>
  </si>
  <si>
    <t xml:space="preserve">    76274 Glacier Grey</t>
  </si>
  <si>
    <t xml:space="preserve">    76284 Pebble Grey</t>
  </si>
  <si>
    <t>Field - LS</t>
  </si>
  <si>
    <t>b) Available in Color #'s 75055, 75075, 75085, 75125, 75205, 75215, 75235, 76015, 76565 and 76275 only.</t>
  </si>
  <si>
    <t>Color #'s 75075, 75085, 75235 and 76275 are Special Order Only.</t>
  </si>
  <si>
    <t>GLOBAL COLLECTION (Floor)</t>
  </si>
  <si>
    <t>c) Available in Color #'s 75205 and 76275 only.  Color # 76275 is Special Order Only, approximately 6-10 week lead time.</t>
  </si>
  <si>
    <t>Plain Matte Colors:</t>
  </si>
  <si>
    <t xml:space="preserve"> 75120 Prussian Blue</t>
  </si>
  <si>
    <t xml:space="preserve"> 75110 Mint Green</t>
  </si>
  <si>
    <t xml:space="preserve"> 75130 Sevres Blue</t>
  </si>
  <si>
    <t xml:space="preserve"> 75150 Dove Blue</t>
  </si>
  <si>
    <t xml:space="preserve"> 75180 Light Oxide Red</t>
  </si>
  <si>
    <t xml:space="preserve">    76010 Porcelain White</t>
  </si>
  <si>
    <t xml:space="preserve">    75200 Ivory Black</t>
  </si>
  <si>
    <t xml:space="preserve">    75210 White Unbleached</t>
  </si>
  <si>
    <t xml:space="preserve">    75220 Grey</t>
  </si>
  <si>
    <t xml:space="preserve">    75230 Mouse Grey</t>
  </si>
  <si>
    <t xml:space="preserve">         76250 Anthracite</t>
  </si>
  <si>
    <t xml:space="preserve">         76240 Dark Warm Grey</t>
  </si>
  <si>
    <t xml:space="preserve">         76260 Sienna Red</t>
  </si>
  <si>
    <t xml:space="preserve">         76270 White Grey</t>
  </si>
  <si>
    <t xml:space="preserve">         76280 Light Warm Grey</t>
  </si>
  <si>
    <t>a) Color #'s 76250, 76270 and 76280 are Special Order Only, approximately 6-10 week lead time.</t>
  </si>
  <si>
    <t>c) Available in color #'s 75050, 75200, 75210, 75220, 75230, 76010, 76240, 76250, 76270 and 76280 only and are Special Order</t>
  </si>
  <si>
    <t>Only, approximately 6-10 week lead time.</t>
  </si>
  <si>
    <t>Granulated Colors:</t>
  </si>
  <si>
    <t>75053 Clay Grey</t>
  </si>
  <si>
    <t>75063 Sun Yellow</t>
  </si>
  <si>
    <t>75073 Dune Yellow</t>
  </si>
  <si>
    <t>75083 Copper Green</t>
  </si>
  <si>
    <t>75103 Ivy Green</t>
  </si>
  <si>
    <t>75113 Sage Green</t>
  </si>
  <si>
    <t>75123 Sapphire Blue</t>
  </si>
  <si>
    <t>75133 Sky Blue</t>
  </si>
  <si>
    <t>75153 Lavender Blue</t>
  </si>
  <si>
    <t>75183 Pink Red</t>
  </si>
  <si>
    <t xml:space="preserve">   75233 Slate Grey</t>
  </si>
  <si>
    <t xml:space="preserve">   76013 Crystal White</t>
  </si>
  <si>
    <t xml:space="preserve">   75203 Stardust Black</t>
  </si>
  <si>
    <t xml:space="preserve">   75213 Eggshell Beige</t>
  </si>
  <si>
    <t xml:space="preserve">   75223 Zinc Grey</t>
  </si>
  <si>
    <t xml:space="preserve">  76253 Basalt Grey</t>
  </si>
  <si>
    <t xml:space="preserve">  76243 Earth Grey</t>
  </si>
  <si>
    <t xml:space="preserve">  76263 Cotto Red</t>
  </si>
  <si>
    <t xml:space="preserve">  76273 Silver Grey</t>
  </si>
  <si>
    <t xml:space="preserve">  76283 Sand Grey</t>
  </si>
  <si>
    <t>7.10 SF/CTN</t>
  </si>
  <si>
    <t>b) All colors are Special Order Only, approximately 6-10 week lead time except for color #'s 75053,</t>
  </si>
  <si>
    <t>75063, 75113, 75123, 75203,75213, 75223, 76013 and 76263.</t>
  </si>
  <si>
    <t>75201 Ivory Black          75211 White Unbleached</t>
  </si>
  <si>
    <t>Guideline - GL</t>
  </si>
  <si>
    <t>Guidestop - GS</t>
  </si>
  <si>
    <t>continued on next page</t>
  </si>
  <si>
    <r>
      <t>CORE COLLECTION TERRA</t>
    </r>
    <r>
      <rPr>
        <u/>
        <sz val="8"/>
        <rFont val="Arial"/>
        <family val="2"/>
      </rPr>
      <t xml:space="preserve"> - continued</t>
    </r>
  </si>
  <si>
    <r>
      <t>CORE COLLECTION SOLIDS</t>
    </r>
    <r>
      <rPr>
        <u/>
        <sz val="8"/>
        <rFont val="Arial"/>
        <family val="2"/>
      </rPr>
      <t xml:space="preserve"> - continued</t>
    </r>
  </si>
  <si>
    <r>
      <t>SCENES</t>
    </r>
    <r>
      <rPr>
        <u/>
        <sz val="8"/>
        <rFont val="Arial"/>
        <family val="2"/>
      </rPr>
      <t xml:space="preserve"> - continued</t>
    </r>
  </si>
  <si>
    <r>
      <t>GLOBAL COLLECTION (Wall)</t>
    </r>
    <r>
      <rPr>
        <u/>
        <sz val="8"/>
        <rFont val="Arial"/>
        <family val="2"/>
      </rPr>
      <t xml:space="preserve"> - continued</t>
    </r>
  </si>
  <si>
    <r>
      <t>MURALS BLEND</t>
    </r>
    <r>
      <rPr>
        <u/>
        <sz val="8"/>
        <rFont val="Arial"/>
        <family val="2"/>
      </rPr>
      <t xml:space="preserve"> - continued</t>
    </r>
  </si>
  <si>
    <t xml:space="preserve">      15830 Plain Mouse Grey</t>
  </si>
  <si>
    <t xml:space="preserve">      15850 Plain Agate Grey</t>
  </si>
  <si>
    <t xml:space="preserve">      15890 Plain Ivory Black</t>
  </si>
  <si>
    <t xml:space="preserve">         15990 Light Warm Grey</t>
  </si>
  <si>
    <r>
      <t>GLOBAL COLLECTION (Floor)</t>
    </r>
    <r>
      <rPr>
        <u/>
        <sz val="8"/>
        <rFont val="Arial"/>
        <family val="2"/>
      </rPr>
      <t xml:space="preserve"> - continued</t>
    </r>
  </si>
  <si>
    <t>Classics Kho Liang Le Collection</t>
  </si>
  <si>
    <t>5-6</t>
  </si>
  <si>
    <t>Color Numbers : 30000-38999</t>
  </si>
  <si>
    <t>Color Numbers : 10000-26999</t>
  </si>
  <si>
    <t>Color Numbers : 70000-76999</t>
  </si>
  <si>
    <t>Color Numbers: 70000-76999</t>
  </si>
  <si>
    <t>Color Numbers: 10000-26999</t>
  </si>
  <si>
    <t>In-House Distribution Only</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</si>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</sst>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46"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i/>
      <u/>
      <sz val="8"/>
      <name val="Arial"/>
      <family val="2"/>
    </font>
    <font>
      <u/>
      <sz val="8"/>
      <name val="Arial"/>
      <family val="2"/>
    </font>
    <font>
      <b/>
      <sz val="11"/>
      <name val="Arial"/>
      <family val="2"/>
    </font>
    <font>
      <b/>
      <u/>
      <sz val="10"/>
      <name val="Arial"/>
      <family val="2"/>
    </font>
    <font>
      <b/>
      <i/>
      <sz val="10"/>
      <name val="Arial"/>
      <family val="2"/>
    </font>
    <font>
      <i/>
      <sz val="10"/>
      <name val="Arial"/>
      <family val="2"/>
    </font>
    <font>
      <sz val="7"/>
      <name val="Arial Narrow"/>
      <family val="2"/>
    </font>
    <font>
      <i/>
      <sz val="7"/>
      <name val="Arial Narrow"/>
      <family val="2"/>
    </font>
    <font>
      <b/>
      <sz val="7"/>
      <name val="Arial Narrow"/>
      <family val="2"/>
    </font>
    <font>
      <sz val="10"/>
      <name val="Arial"/>
      <family val="2"/>
    </font>
    <font>
      <b/>
      <i/>
      <sz val="8"/>
      <name val="Arial Narrow"/>
      <family val="2"/>
    </font>
    <font>
      <i/>
      <u/>
      <sz val="7"/>
      <name val="Arial"/>
      <family val="2"/>
    </font>
    <font>
      <sz val="11"/>
      <color theme="1"/>
      <name val="Calibri"/>
      <family val="2"/>
      <scheme val="minor"/>
    </font>
    <font>
      <sz val="10"/>
      <color rgb="FF0000FF"/>
      <name val="Arial Narrow"/>
      <family val="2"/>
    </font>
    <font>
      <sz val="10"/>
      <color rgb="FF0000FF"/>
      <name val="Arial"/>
      <family val="2"/>
    </font>
    <font>
      <b/>
      <u/>
      <sz val="10"/>
      <color rgb="FF0000FF"/>
      <name val="Arial"/>
      <family val="2"/>
    </font>
    <font>
      <i/>
      <sz val="8"/>
      <color rgb="FFFF0000"/>
      <name val="Arial Narrow"/>
      <family val="2"/>
    </font>
    <font>
      <sz val="8"/>
      <color rgb="FFFF0000"/>
      <name val="Arial Narrow"/>
      <family val="2"/>
    </font>
    <font>
      <sz val="10"/>
      <color rgb="FF000000"/>
      <name val="Arial"/>
      <family val="2"/>
    </font>
    <font>
      <b/>
      <i/>
      <sz val="10"/>
      <name val="Arial Narrow"/>
      <family val="2"/>
    </font>
    <font>
      <b/>
      <strike/>
      <sz val="10"/>
      <name val="Arial"/>
      <family val="2"/>
    </font>
    <font>
      <b/>
      <sz val="10"/>
      <color rgb="FF0000FF"/>
      <name val="Arial"/>
      <family val="2"/>
    </font>
    <font>
      <i/>
      <sz val="8"/>
      <color rgb="FF0000FF"/>
      <name val="Arial Narrow"/>
      <family val="2"/>
    </font>
    <font>
      <b/>
      <i/>
      <sz val="8"/>
      <color rgb="FF0000FF"/>
      <name val="Arial Narrow"/>
      <family val="2"/>
    </font>
    <font>
      <b/>
      <sz val="8"/>
      <color rgb="FF0000FF"/>
      <name val="Arial Narrow"/>
      <family val="2"/>
    </font>
    <font>
      <i/>
      <sz val="8"/>
      <color theme="1"/>
      <name val="Arial Narrow"/>
      <family val="2"/>
    </font>
    <font>
      <i/>
      <sz val="7"/>
      <color rgb="FF0000FF"/>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43" fontId="1" fillId="0" borderId="0" applyFont="0" applyFill="0" applyBorder="0" applyAlignment="0" applyProtection="0"/>
    <xf numFmtId="43" fontId="28" fillId="0" borderId="0" applyFont="0" applyFill="0" applyBorder="0" applyAlignment="0" applyProtection="0"/>
    <xf numFmtId="0" fontId="11" fillId="0" borderId="0" applyNumberFormat="0" applyFill="0" applyBorder="0" applyAlignment="0" applyProtection="0">
      <alignment vertical="top"/>
      <protection locked="0"/>
    </xf>
    <xf numFmtId="0" fontId="28" fillId="0" borderId="0"/>
    <xf numFmtId="0" fontId="31" fillId="0" borderId="0"/>
    <xf numFmtId="9" fontId="1" fillId="0" borderId="0" applyFont="0" applyFill="0" applyBorder="0" applyAlignment="0" applyProtection="0"/>
    <xf numFmtId="9" fontId="28" fillId="0" borderId="0" applyFont="0" applyFill="0" applyBorder="0" applyAlignment="0" applyProtection="0"/>
  </cellStyleXfs>
  <cellXfs count="314">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6"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6"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6"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6" applyFont="1" applyFill="1" applyBorder="1" applyAlignment="1">
      <alignment horizontal="center" vertical="center"/>
    </xf>
    <xf numFmtId="9" fontId="4" fillId="0" borderId="0" xfId="6" applyFont="1" applyFill="1" applyAlignment="1">
      <alignment vertical="center"/>
    </xf>
    <xf numFmtId="9" fontId="4" fillId="0" borderId="0" xfId="6" applyFont="1" applyFill="1" applyAlignment="1">
      <alignment horizontal="center" vertical="center"/>
    </xf>
    <xf numFmtId="9" fontId="4" fillId="0" borderId="0" xfId="6" applyFont="1" applyFill="1" applyAlignment="1">
      <alignment horizontal="center"/>
    </xf>
    <xf numFmtId="4" fontId="6" fillId="0" borderId="0" xfId="1" applyNumberFormat="1" applyFont="1" applyFill="1" applyAlignment="1">
      <alignment vertical="center"/>
    </xf>
    <xf numFmtId="9" fontId="6" fillId="0" borderId="0" xfId="6" applyFont="1" applyFill="1" applyAlignment="1">
      <alignment vertical="center"/>
    </xf>
    <xf numFmtId="165" fontId="4" fillId="0" borderId="0" xfId="6" applyNumberFormat="1" applyFont="1" applyFill="1" applyAlignment="1">
      <alignment vertical="center"/>
    </xf>
    <xf numFmtId="9" fontId="4" fillId="0" borderId="0" xfId="6" applyFont="1" applyFill="1"/>
    <xf numFmtId="4" fontId="4" fillId="2" borderId="0" xfId="1" applyNumberFormat="1" applyFont="1" applyFill="1" applyAlignment="1" applyProtection="1">
      <alignment vertical="center"/>
      <protection locked="0"/>
    </xf>
    <xf numFmtId="9" fontId="4" fillId="0" borderId="1" xfId="6"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6"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6" applyFont="1" applyFill="1" applyBorder="1" applyAlignment="1">
      <alignment horizontal="center"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6"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6"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6"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6" applyNumberFormat="1" applyFont="1" applyFill="1" applyAlignment="1">
      <alignment horizontal="left" vertical="center" wrapText="1"/>
    </xf>
    <xf numFmtId="9" fontId="4" fillId="0" borderId="0" xfId="6"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49" fontId="4" fillId="0" borderId="0" xfId="1" applyNumberFormat="1" applyFont="1" applyAlignment="1">
      <alignment horizontal="center" vertical="center"/>
    </xf>
    <xf numFmtId="43" fontId="2" fillId="0" borderId="0" xfId="1" applyFont="1" applyFill="1" applyAlignment="1">
      <alignment vertical="center"/>
    </xf>
    <xf numFmtId="0" fontId="20" fillId="0" borderId="0" xfId="0" applyFont="1" applyAlignment="1">
      <alignment vertical="center"/>
    </xf>
    <xf numFmtId="43" fontId="4" fillId="0" borderId="0" xfId="1" applyFont="1" applyFill="1" applyAlignment="1">
      <alignment vertical="center"/>
    </xf>
    <xf numFmtId="0" fontId="16" fillId="0" borderId="0" xfId="0" applyFont="1" applyAlignment="1">
      <alignment horizontal="left" vertical="center"/>
    </xf>
    <xf numFmtId="0" fontId="16" fillId="0" borderId="0" xfId="0" applyFont="1" applyAlignment="1">
      <alignment vertical="center"/>
    </xf>
    <xf numFmtId="0" fontId="3" fillId="0" borderId="0" xfId="0" applyFont="1"/>
    <xf numFmtId="0" fontId="3" fillId="0" borderId="0" xfId="0" applyFont="1" applyAlignment="1">
      <alignment vertical="center"/>
    </xf>
    <xf numFmtId="0" fontId="7" fillId="0" borderId="2" xfId="0" applyFont="1" applyBorder="1" applyAlignment="1">
      <alignment horizontal="left" vertical="center"/>
    </xf>
    <xf numFmtId="0" fontId="12"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49" fontId="7" fillId="0" borderId="0" xfId="1" quotePrefix="1" applyNumberFormat="1" applyFont="1" applyFill="1" applyAlignment="1">
      <alignment horizontal="right" vertical="center"/>
    </xf>
    <xf numFmtId="49" fontId="4" fillId="0" borderId="0" xfId="0" applyNumberFormat="1" applyFont="1" applyAlignment="1">
      <alignment vertical="center"/>
    </xf>
    <xf numFmtId="0" fontId="23" fillId="0" borderId="0" xfId="0" applyFont="1" applyAlignment="1">
      <alignment vertical="center"/>
    </xf>
    <xf numFmtId="43" fontId="5" fillId="0" borderId="0" xfId="1" applyFont="1" applyAlignment="1">
      <alignment horizontal="center" vertical="center"/>
    </xf>
    <xf numFmtId="43" fontId="24" fillId="6" borderId="0" xfId="1" applyFont="1" applyFill="1" applyAlignment="1">
      <alignment vertical="center"/>
    </xf>
    <xf numFmtId="4" fontId="5" fillId="0" borderId="0" xfId="1" applyNumberFormat="1" applyFont="1" applyAlignment="1">
      <alignment vertical="center"/>
    </xf>
    <xf numFmtId="4" fontId="5" fillId="0" borderId="0" xfId="0" applyNumberFormat="1" applyFont="1" applyAlignment="1">
      <alignment vertical="center"/>
    </xf>
    <xf numFmtId="4" fontId="5" fillId="0" borderId="0" xfId="0" applyNumberFormat="1" applyFont="1" applyAlignment="1">
      <alignment horizontal="right" vertical="center"/>
    </xf>
    <xf numFmtId="4" fontId="5" fillId="0" borderId="0" xfId="1" applyNumberFormat="1" applyFont="1" applyFill="1" applyAlignment="1">
      <alignment vertical="center"/>
    </xf>
    <xf numFmtId="9" fontId="5" fillId="0" borderId="0" xfId="6" applyFont="1" applyFill="1" applyAlignment="1">
      <alignment vertical="center"/>
    </xf>
    <xf numFmtId="4" fontId="5" fillId="0" borderId="0" xfId="1" applyNumberFormat="1" applyFont="1" applyAlignment="1" applyProtection="1">
      <alignment vertical="center"/>
      <protection locked="0"/>
    </xf>
    <xf numFmtId="1" fontId="5" fillId="0" borderId="0" xfId="1" applyNumberFormat="1" applyFont="1" applyAlignment="1">
      <alignment horizontal="center" vertical="center"/>
    </xf>
    <xf numFmtId="0" fontId="5" fillId="3" borderId="0" xfId="0" applyFont="1" applyFill="1" applyAlignment="1">
      <alignment vertical="center"/>
    </xf>
    <xf numFmtId="0" fontId="2" fillId="0" borderId="0" xfId="0" applyFont="1"/>
    <xf numFmtId="14" fontId="22" fillId="0" borderId="0" xfId="0" applyNumberFormat="1" applyFont="1" applyAlignment="1">
      <alignment horizontal="left"/>
    </xf>
    <xf numFmtId="14" fontId="3" fillId="0" borderId="0" xfId="0" applyNumberFormat="1" applyFont="1" applyAlignment="1">
      <alignment horizontal="center"/>
    </xf>
    <xf numFmtId="0" fontId="3" fillId="0" borderId="0" xfId="0" applyFont="1" applyAlignment="1">
      <alignment horizontal="left"/>
    </xf>
    <xf numFmtId="14" fontId="3" fillId="0" borderId="0" xfId="0" quotePrefix="1" applyNumberFormat="1" applyFont="1" applyAlignment="1">
      <alignment horizontal="center"/>
    </xf>
    <xf numFmtId="14" fontId="2" fillId="0" borderId="0" xfId="0" quotePrefix="1" applyNumberFormat="1" applyFont="1" applyAlignment="1">
      <alignment horizontal="center"/>
    </xf>
    <xf numFmtId="0" fontId="2" fillId="0" borderId="0" xfId="0" applyFont="1" applyAlignment="1">
      <alignment horizontal="left"/>
    </xf>
    <xf numFmtId="14" fontId="2" fillId="0" borderId="0" xfId="0" applyNumberFormat="1" applyFont="1" applyAlignment="1">
      <alignment horizontal="center"/>
    </xf>
    <xf numFmtId="0" fontId="2" fillId="0" borderId="0" xfId="0" applyFont="1" applyAlignment="1">
      <alignment horizontal="center"/>
    </xf>
    <xf numFmtId="0" fontId="2" fillId="0" borderId="0" xfId="0" applyFont="1" applyAlignment="1">
      <alignment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6"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49" fontId="4" fillId="0" borderId="0" xfId="0" applyNumberFormat="1" applyFont="1" applyAlignment="1">
      <alignment horizontal="center" vertical="center"/>
    </xf>
    <xf numFmtId="0" fontId="25" fillId="0" borderId="0" xfId="0" applyFont="1" applyAlignment="1">
      <alignment vertical="center"/>
    </xf>
    <xf numFmtId="0" fontId="26" fillId="0" borderId="0" xfId="0" applyFont="1" applyAlignment="1">
      <alignment horizontal="right" vertical="center"/>
    </xf>
    <xf numFmtId="0" fontId="25" fillId="0" borderId="0" xfId="0" applyFont="1" applyAlignment="1">
      <alignment horizontal="right" vertical="center"/>
    </xf>
    <xf numFmtId="0" fontId="27" fillId="0" borderId="0" xfId="0" applyFont="1" applyAlignment="1">
      <alignment horizontal="center" vertical="center"/>
    </xf>
    <xf numFmtId="0" fontId="25" fillId="0" borderId="0" xfId="0" applyFont="1" applyAlignment="1">
      <alignment horizontal="center" vertical="center"/>
    </xf>
    <xf numFmtId="4" fontId="25" fillId="0" borderId="0" xfId="1" applyNumberFormat="1" applyFont="1" applyFill="1" applyAlignment="1">
      <alignment vertical="center"/>
    </xf>
    <xf numFmtId="43" fontId="25" fillId="0" borderId="0" xfId="1" applyFont="1" applyAlignment="1">
      <alignment horizontal="center" vertical="center"/>
    </xf>
    <xf numFmtId="43" fontId="25" fillId="6" borderId="0" xfId="1" applyFont="1" applyFill="1" applyAlignment="1">
      <alignment vertical="center"/>
    </xf>
    <xf numFmtId="4" fontId="25" fillId="0" borderId="0" xfId="1" applyNumberFormat="1" applyFont="1" applyAlignment="1">
      <alignment vertical="center"/>
    </xf>
    <xf numFmtId="4" fontId="25" fillId="0" borderId="0" xfId="0" applyNumberFormat="1" applyFont="1" applyAlignment="1">
      <alignment vertical="center"/>
    </xf>
    <xf numFmtId="9" fontId="25" fillId="0" borderId="0" xfId="6" applyFont="1" applyFill="1" applyAlignment="1">
      <alignment horizontal="center" vertical="center"/>
    </xf>
    <xf numFmtId="9" fontId="25" fillId="0" borderId="0" xfId="6" applyFont="1" applyFill="1" applyAlignment="1">
      <alignment vertical="center"/>
    </xf>
    <xf numFmtId="4" fontId="25" fillId="0" borderId="0" xfId="1" applyNumberFormat="1" applyFont="1" applyAlignment="1" applyProtection="1">
      <alignment vertical="center"/>
      <protection locked="0"/>
    </xf>
    <xf numFmtId="1" fontId="25" fillId="0" borderId="0" xfId="1" applyNumberFormat="1" applyFont="1" applyAlignment="1">
      <alignment horizontal="center" vertical="center"/>
    </xf>
    <xf numFmtId="0" fontId="25" fillId="3" borderId="0" xfId="0" applyFont="1" applyFill="1" applyAlignment="1">
      <alignment vertical="center"/>
    </xf>
    <xf numFmtId="0" fontId="32" fillId="0" borderId="0" xfId="0" applyFont="1"/>
    <xf numFmtId="0" fontId="33" fillId="0" borderId="0" xfId="0" applyFont="1"/>
    <xf numFmtId="0" fontId="16" fillId="0" borderId="0" xfId="4" applyFont="1" applyAlignment="1">
      <alignment vertical="center"/>
    </xf>
    <xf numFmtId="14" fontId="3" fillId="0" borderId="0" xfId="0" applyNumberFormat="1" applyFont="1" applyAlignment="1">
      <alignment horizontal="center" vertical="top"/>
    </xf>
    <xf numFmtId="0" fontId="3" fillId="0" borderId="0" xfId="0" applyFont="1" applyAlignment="1">
      <alignment horizontal="left" vertical="top"/>
    </xf>
    <xf numFmtId="0" fontId="3" fillId="0" borderId="0" xfId="0" applyFont="1" applyAlignment="1">
      <alignment vertical="top" wrapText="1"/>
    </xf>
    <xf numFmtId="0" fontId="2" fillId="0" borderId="0" xfId="0" applyFont="1" applyAlignment="1">
      <alignment vertical="top"/>
    </xf>
    <xf numFmtId="0" fontId="3" fillId="0" borderId="0" xfId="0" applyFont="1" applyAlignment="1">
      <alignment vertical="top"/>
    </xf>
    <xf numFmtId="14" fontId="2" fillId="0" borderId="0" xfId="0" applyNumberFormat="1" applyFont="1" applyAlignment="1">
      <alignment horizontal="center" vertical="top"/>
    </xf>
    <xf numFmtId="0" fontId="2" fillId="0" borderId="0" xfId="0" applyFont="1" applyAlignment="1">
      <alignment horizontal="left" vertical="top"/>
    </xf>
    <xf numFmtId="0" fontId="2" fillId="0" borderId="0" xfId="0" applyFont="1" applyAlignment="1">
      <alignment vertical="top" wrapText="1"/>
    </xf>
    <xf numFmtId="0" fontId="2" fillId="0" borderId="1" xfId="0" applyFont="1" applyBorder="1"/>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14" fontId="34" fillId="0" borderId="0" xfId="0" applyNumberFormat="1" applyFont="1" applyAlignment="1">
      <alignment horizontal="left"/>
    </xf>
    <xf numFmtId="49" fontId="4" fillId="0" borderId="0" xfId="0" quotePrefix="1" applyNumberFormat="1" applyFont="1" applyAlignment="1">
      <alignment horizontal="center" vertical="center"/>
    </xf>
    <xf numFmtId="0" fontId="6" fillId="0" borderId="6" xfId="4" applyFont="1" applyBorder="1" applyAlignment="1">
      <alignment vertical="center"/>
    </xf>
    <xf numFmtId="0" fontId="0" fillId="0" borderId="0" xfId="0" applyAlignment="1">
      <alignment horizontal="center" vertical="center"/>
    </xf>
    <xf numFmtId="0" fontId="21" fillId="0" borderId="0" xfId="0" applyFont="1" applyAlignment="1">
      <alignment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16" fillId="0" borderId="0" xfId="0" applyFont="1" applyAlignment="1">
      <alignment horizontal="center" vertical="center"/>
    </xf>
    <xf numFmtId="2" fontId="7" fillId="0" borderId="0" xfId="1" applyNumberFormat="1" applyFont="1" applyFill="1" applyAlignment="1">
      <alignment horizontal="center" vertical="center"/>
    </xf>
    <xf numFmtId="0" fontId="2" fillId="0" borderId="8" xfId="0" applyFont="1" applyBorder="1" applyAlignment="1">
      <alignment vertical="center"/>
    </xf>
    <xf numFmtId="0" fontId="0" fillId="0" borderId="8" xfId="0" applyBorder="1" applyAlignment="1">
      <alignment vertical="center"/>
    </xf>
    <xf numFmtId="0" fontId="3" fillId="0" borderId="0" xfId="0" applyFont="1" applyAlignment="1">
      <alignment vertical="center" wrapText="1"/>
    </xf>
    <xf numFmtId="0" fontId="29" fillId="0" borderId="0" xfId="0" applyFont="1" applyAlignment="1">
      <alignment vertical="center"/>
    </xf>
    <xf numFmtId="0" fontId="24" fillId="0" borderId="0" xfId="3" applyFont="1" applyAlignment="1" applyProtection="1"/>
    <xf numFmtId="0" fontId="2" fillId="0" borderId="0" xfId="0" applyFont="1" applyAlignment="1">
      <alignment vertical="center" wrapText="1"/>
    </xf>
    <xf numFmtId="0" fontId="35" fillId="0" borderId="0" xfId="0" applyFont="1" applyAlignment="1">
      <alignment vertical="center"/>
    </xf>
    <xf numFmtId="0" fontId="36" fillId="0" borderId="0" xfId="0" applyFont="1" applyAlignment="1">
      <alignment horizontal="right" vertical="center"/>
    </xf>
    <xf numFmtId="0" fontId="1" fillId="0" borderId="0" xfId="0" applyFont="1" applyAlignment="1">
      <alignment vertical="top"/>
    </xf>
    <xf numFmtId="1" fontId="4" fillId="0" borderId="0" xfId="0" quotePrefix="1" applyNumberFormat="1" applyFont="1" applyAlignment="1">
      <alignment horizontal="center" vertical="center"/>
    </xf>
    <xf numFmtId="14" fontId="1" fillId="0" borderId="0" xfId="0" applyNumberFormat="1" applyFont="1" applyAlignment="1">
      <alignment horizontal="center" vertical="top"/>
    </xf>
    <xf numFmtId="0" fontId="1" fillId="0" borderId="0" xfId="0" applyFont="1" applyAlignment="1">
      <alignment horizontal="left" vertical="top"/>
    </xf>
    <xf numFmtId="0" fontId="1" fillId="0" borderId="0" xfId="0" applyFont="1" applyAlignment="1">
      <alignment vertical="top" wrapText="1"/>
    </xf>
    <xf numFmtId="0" fontId="7" fillId="0" borderId="0" xfId="0" applyFont="1" applyAlignment="1">
      <alignment horizontal="right" vertical="top"/>
    </xf>
    <xf numFmtId="0" fontId="7" fillId="0" borderId="0" xfId="0" applyFont="1" applyAlignment="1">
      <alignment vertical="top"/>
    </xf>
    <xf numFmtId="0" fontId="16" fillId="0" borderId="0" xfId="0" applyFont="1" applyAlignment="1">
      <alignment vertical="top"/>
    </xf>
    <xf numFmtId="0" fontId="1" fillId="0" borderId="0" xfId="0" applyFont="1" applyAlignment="1">
      <alignment horizontal="left" vertical="top" wrapText="1"/>
    </xf>
    <xf numFmtId="0" fontId="1" fillId="0" borderId="0" xfId="0" applyFont="1" applyAlignment="1">
      <alignment vertical="center" wrapText="1"/>
    </xf>
    <xf numFmtId="0" fontId="1" fillId="0" borderId="0" xfId="0" applyFont="1"/>
    <xf numFmtId="0" fontId="38" fillId="0" borderId="0" xfId="0" applyFont="1" applyAlignment="1">
      <alignment vertical="top"/>
    </xf>
    <xf numFmtId="0" fontId="9" fillId="0" borderId="0" xfId="0" applyFont="1" applyAlignment="1">
      <alignment vertical="center"/>
    </xf>
    <xf numFmtId="0" fontId="3" fillId="0" borderId="12" xfId="0" applyFont="1" applyBorder="1" applyAlignment="1">
      <alignment vertical="top" wrapText="1"/>
    </xf>
    <xf numFmtId="0" fontId="3" fillId="0" borderId="13" xfId="0" applyFont="1" applyBorder="1" applyAlignment="1">
      <alignment vertical="top" wrapText="1"/>
    </xf>
    <xf numFmtId="0" fontId="3" fillId="0" borderId="14" xfId="0" applyFont="1" applyBorder="1" applyAlignment="1">
      <alignment vertical="top" wrapText="1"/>
    </xf>
    <xf numFmtId="14" fontId="39" fillId="0" borderId="0" xfId="0" applyNumberFormat="1" applyFont="1" applyAlignment="1">
      <alignment horizontal="center" vertical="top"/>
    </xf>
    <xf numFmtId="0" fontId="39" fillId="0" borderId="0" xfId="0" applyFont="1" applyAlignment="1">
      <alignment horizontal="left" vertical="top"/>
    </xf>
    <xf numFmtId="0" fontId="39" fillId="0" borderId="0" xfId="0" applyFont="1" applyAlignment="1">
      <alignment vertical="top" wrapText="1"/>
    </xf>
    <xf numFmtId="0" fontId="3" fillId="0" borderId="0" xfId="0" applyFont="1" applyAlignment="1">
      <alignment horizontal="left" vertical="top" wrapText="1"/>
    </xf>
    <xf numFmtId="14" fontId="40" fillId="0" borderId="0" xfId="0" applyNumberFormat="1" applyFont="1" applyAlignment="1">
      <alignment horizontal="center" vertical="top"/>
    </xf>
    <xf numFmtId="0" fontId="40" fillId="0" borderId="0" xfId="0" applyFont="1" applyAlignment="1">
      <alignment horizontal="left" vertical="top" wrapText="1"/>
    </xf>
    <xf numFmtId="0" fontId="40" fillId="0" borderId="0" xfId="0" applyFont="1" applyAlignment="1">
      <alignment vertical="top" wrapText="1"/>
    </xf>
    <xf numFmtId="0" fontId="41" fillId="0" borderId="0" xfId="0" applyFont="1" applyAlignment="1">
      <alignment vertical="center"/>
    </xf>
    <xf numFmtId="0" fontId="42" fillId="0" borderId="0" xfId="0" applyFont="1" applyAlignment="1">
      <alignment vertical="center"/>
    </xf>
    <xf numFmtId="0" fontId="43" fillId="0" borderId="0" xfId="0" applyFont="1" applyAlignment="1">
      <alignment vertical="center"/>
    </xf>
    <xf numFmtId="0" fontId="40" fillId="0" borderId="0" xfId="0" applyFont="1" applyAlignment="1">
      <alignment vertical="top"/>
    </xf>
    <xf numFmtId="0" fontId="40" fillId="0" borderId="0" xfId="0" applyFont="1" applyAlignment="1">
      <alignment horizontal="left" vertical="top"/>
    </xf>
    <xf numFmtId="0" fontId="33" fillId="0" borderId="0" xfId="0" applyFont="1" applyAlignment="1">
      <alignment vertical="top"/>
    </xf>
    <xf numFmtId="0" fontId="44" fillId="0" borderId="0" xfId="0" applyFont="1" applyAlignment="1">
      <alignment vertical="center"/>
    </xf>
    <xf numFmtId="0" fontId="45" fillId="0" borderId="0" xfId="0" applyFont="1" applyAlignment="1">
      <alignment horizontal="right" vertical="center"/>
    </xf>
    <xf numFmtId="0" fontId="7" fillId="0" borderId="0" xfId="0" applyFont="1" applyAlignment="1">
      <alignment horizontal="left" vertical="center"/>
    </xf>
    <xf numFmtId="49" fontId="4" fillId="0" borderId="0" xfId="1" applyNumberFormat="1" applyFont="1" applyFill="1" applyAlignment="1">
      <alignment horizontal="center" vertical="center"/>
    </xf>
    <xf numFmtId="43" fontId="1" fillId="6" borderId="0" xfId="1" applyFont="1" applyFill="1" applyAlignment="1">
      <alignment vertical="center"/>
    </xf>
    <xf numFmtId="4" fontId="4" fillId="0" borderId="0" xfId="2" applyNumberFormat="1" applyFont="1" applyFill="1" applyBorder="1" applyAlignment="1">
      <alignment vertical="center"/>
    </xf>
    <xf numFmtId="0" fontId="4" fillId="0" borderId="0" xfId="4"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8" fillId="0" borderId="0" xfId="0" applyFont="1" applyAlignment="1">
      <alignment horizontal="right" vertical="center"/>
    </xf>
    <xf numFmtId="0" fontId="6" fillId="0" borderId="7" xfId="0" applyFont="1" applyBorder="1" applyAlignment="1">
      <alignment horizontal="center" vertic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15" fillId="0" borderId="0" xfId="0"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xf numFmtId="4" fontId="6" fillId="0" borderId="1" xfId="1" applyNumberFormat="1" applyFont="1" applyFill="1" applyBorder="1" applyAlignment="1">
      <alignment horizontal="center" vertical="center"/>
    </xf>
    <xf numFmtId="14" fontId="6" fillId="0" borderId="0" xfId="0" applyNumberFormat="1" applyFont="1" applyAlignment="1">
      <alignment horizontal="right" vertical="center"/>
    </xf>
    <xf numFmtId="9" fontId="6" fillId="0" borderId="9" xfId="6" applyFont="1" applyFill="1" applyBorder="1" applyAlignment="1">
      <alignment horizontal="center" vertical="center"/>
    </xf>
    <xf numFmtId="0" fontId="8" fillId="0" borderId="0" xfId="6" applyNumberFormat="1" applyFont="1" applyAlignment="1">
      <alignment horizontal="right" vertical="center"/>
    </xf>
    <xf numFmtId="0" fontId="3" fillId="0" borderId="0" xfId="0" applyFont="1" applyAlignment="1">
      <alignment horizontal="left" vertical="top" wrapText="1"/>
    </xf>
    <xf numFmtId="0" fontId="0" fillId="0" borderId="0" xfId="0" applyAlignment="1">
      <alignment vertical="top" wrapText="1"/>
    </xf>
    <xf numFmtId="0" fontId="3" fillId="0" borderId="0" xfId="0" applyFont="1" applyAlignment="1">
      <alignment wrapText="1"/>
    </xf>
    <xf numFmtId="0" fontId="2" fillId="0" borderId="0" xfId="0" applyFont="1" applyAlignment="1">
      <alignment wrapText="1"/>
    </xf>
    <xf numFmtId="14" fontId="3" fillId="0" borderId="0" xfId="0" applyNumberFormat="1" applyFont="1" applyAlignment="1">
      <alignment horizontal="center" vertical="top"/>
    </xf>
    <xf numFmtId="0" fontId="2" fillId="0" borderId="0" xfId="0" applyFont="1" applyAlignment="1">
      <alignment horizontal="center"/>
    </xf>
    <xf numFmtId="14" fontId="3" fillId="10" borderId="4" xfId="0" applyNumberFormat="1" applyFont="1" applyFill="1" applyBorder="1" applyAlignment="1">
      <alignment horizontal="center" vertical="center" wrapText="1"/>
    </xf>
    <xf numFmtId="0" fontId="2" fillId="0" borderId="5" xfId="0" applyFont="1" applyBorder="1" applyAlignment="1">
      <alignment horizontal="center" vertical="center" wrapText="1"/>
    </xf>
    <xf numFmtId="14" fontId="3" fillId="10" borderId="10" xfId="0" applyNumberFormat="1" applyFont="1" applyFill="1" applyBorder="1" applyAlignment="1">
      <alignment horizontal="center" vertical="center"/>
    </xf>
    <xf numFmtId="0" fontId="2" fillId="0" borderId="11" xfId="0" applyFont="1" applyBorder="1" applyAlignment="1">
      <alignment vertical="center"/>
    </xf>
    <xf numFmtId="14" fontId="3" fillId="10" borderId="4" xfId="0" applyNumberFormat="1" applyFont="1" applyFill="1" applyBorder="1" applyAlignment="1">
      <alignment horizontal="center" vertical="center"/>
    </xf>
    <xf numFmtId="0" fontId="2" fillId="0" borderId="5" xfId="0" applyFont="1" applyBorder="1" applyAlignment="1">
      <alignment vertical="center"/>
    </xf>
    <xf numFmtId="0" fontId="3" fillId="0" borderId="0" xfId="0" applyFont="1" applyAlignment="1">
      <alignment vertical="top" wrapText="1"/>
    </xf>
    <xf numFmtId="0" fontId="3" fillId="0" borderId="9" xfId="0" applyFont="1" applyBorder="1" applyAlignment="1">
      <alignment horizontal="left" vertical="top"/>
    </xf>
    <xf numFmtId="0" fontId="1" fillId="0" borderId="0" xfId="0" applyFont="1" applyAlignment="1">
      <alignment vertical="top"/>
    </xf>
    <xf numFmtId="0" fontId="1" fillId="0" borderId="7" xfId="0" applyFont="1" applyBorder="1" applyAlignment="1">
      <alignment vertical="top"/>
    </xf>
    <xf numFmtId="14" fontId="3" fillId="0" borderId="10" xfId="0" applyNumberFormat="1" applyFont="1" applyBorder="1" applyAlignment="1">
      <alignment horizontal="center" vertical="top"/>
    </xf>
    <xf numFmtId="0" fontId="1" fillId="0" borderId="8" xfId="0" applyFont="1" applyBorder="1" applyAlignment="1">
      <alignment vertical="top"/>
    </xf>
    <xf numFmtId="0" fontId="1" fillId="0" borderId="11" xfId="0" applyFont="1" applyBorder="1" applyAlignment="1">
      <alignment vertical="top"/>
    </xf>
  </cellXfs>
  <cellStyles count="8">
    <cellStyle name="Comma" xfId="1" builtinId="3"/>
    <cellStyle name="Comma 2" xfId="2" xr:uid="{00000000-0005-0000-0000-000001000000}"/>
    <cellStyle name="Hyperlink" xfId="3" builtinId="8"/>
    <cellStyle name="Normal" xfId="0" builtinId="0"/>
    <cellStyle name="Normal 2" xfId="4" xr:uid="{00000000-0005-0000-0000-000004000000}"/>
    <cellStyle name="Normal 3" xfId="5" xr:uid="{00000000-0005-0000-0000-000005000000}"/>
    <cellStyle name="Percent" xfId="6" builtinId="5"/>
    <cellStyle name="Percent 2" xfId="7" xr:uid="{00000000-0005-0000-0000-000007000000}"/>
  </cellStyles>
  <dxfs count="0"/>
  <tableStyles count="0" defaultTableStyle="TableStyleMedium2" defaultPivotStyle="PivotStyleLight16"/>
  <colors>
    <mruColors>
      <color rgb="FF0000FF"/>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1123950</xdr:colOff>
      <xdr:row>3</xdr:row>
      <xdr:rowOff>9525</xdr:rowOff>
    </xdr:to>
    <xdr:pic>
      <xdr:nvPicPr>
        <xdr:cNvPr id="26093" name="Picture 335">
          <a:extLst>
            <a:ext uri="{FF2B5EF4-FFF2-40B4-BE49-F238E27FC236}">
              <a16:creationId xmlns:a16="http://schemas.microsoft.com/office/drawing/2014/main" id="{00000000-0008-0000-0100-0000ED6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704850</xdr:colOff>
      <xdr:row>2</xdr:row>
      <xdr:rowOff>28575</xdr:rowOff>
    </xdr:from>
    <xdr:to>
      <xdr:col>8</xdr:col>
      <xdr:colOff>9525</xdr:colOff>
      <xdr:row>3</xdr:row>
      <xdr:rowOff>123825</xdr:rowOff>
    </xdr:to>
    <xdr:pic>
      <xdr:nvPicPr>
        <xdr:cNvPr id="26094" name="Picture 4">
          <a:extLst>
            <a:ext uri="{FF2B5EF4-FFF2-40B4-BE49-F238E27FC236}">
              <a16:creationId xmlns:a16="http://schemas.microsoft.com/office/drawing/2014/main" id="{00000000-0008-0000-0100-0000EE65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95575" y="352425"/>
          <a:ext cx="10572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26968" name="Line 118">
          <a:extLst>
            <a:ext uri="{FF2B5EF4-FFF2-40B4-BE49-F238E27FC236}">
              <a16:creationId xmlns:a16="http://schemas.microsoft.com/office/drawing/2014/main" id="{00000000-0008-0000-0200-000058690000}"/>
            </a:ext>
          </a:extLst>
        </xdr:cNvPr>
        <xdr:cNvSpPr>
          <a:spLocks noChangeShapeType="1"/>
        </xdr:cNvSpPr>
      </xdr:nvSpPr>
      <xdr:spPr bwMode="auto">
        <a:xfrm>
          <a:off x="41243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26969" name="Line 192">
          <a:extLst>
            <a:ext uri="{FF2B5EF4-FFF2-40B4-BE49-F238E27FC236}">
              <a16:creationId xmlns:a16="http://schemas.microsoft.com/office/drawing/2014/main" id="{00000000-0008-0000-0200-000059690000}"/>
            </a:ext>
          </a:extLst>
        </xdr:cNvPr>
        <xdr:cNvSpPr>
          <a:spLocks noChangeShapeType="1"/>
        </xdr:cNvSpPr>
      </xdr:nvSpPr>
      <xdr:spPr bwMode="auto">
        <a:xfrm>
          <a:off x="41243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xdr:colOff>
      <xdr:row>12</xdr:row>
      <xdr:rowOff>9525</xdr:rowOff>
    </xdr:from>
    <xdr:to>
      <xdr:col>8</xdr:col>
      <xdr:colOff>0</xdr:colOff>
      <xdr:row>13</xdr:row>
      <xdr:rowOff>9525</xdr:rowOff>
    </xdr:to>
    <xdr:pic>
      <xdr:nvPicPr>
        <xdr:cNvPr id="26970" name="Picture 335">
          <a:extLst>
            <a:ext uri="{FF2B5EF4-FFF2-40B4-BE49-F238E27FC236}">
              <a16:creationId xmlns:a16="http://schemas.microsoft.com/office/drawing/2014/main" id="{00000000-0008-0000-0200-00005A6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295275</xdr:colOff>
      <xdr:row>12</xdr:row>
      <xdr:rowOff>104775</xdr:rowOff>
    </xdr:from>
    <xdr:to>
      <xdr:col>12</xdr:col>
      <xdr:colOff>304800</xdr:colOff>
      <xdr:row>13</xdr:row>
      <xdr:rowOff>190500</xdr:rowOff>
    </xdr:to>
    <xdr:pic>
      <xdr:nvPicPr>
        <xdr:cNvPr id="26971" name="Picture 1">
          <a:extLst>
            <a:ext uri="{FF2B5EF4-FFF2-40B4-BE49-F238E27FC236}">
              <a16:creationId xmlns:a16="http://schemas.microsoft.com/office/drawing/2014/main" id="{00000000-0008-0000-0200-00005B69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52775" y="1628775"/>
          <a:ext cx="10477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mosa.com/en-us/products/collection/matt-collection" TargetMode="External"/><Relationship Id="rId13" Type="http://schemas.openxmlformats.org/officeDocument/2006/relationships/hyperlink" Target="https://www.mosa.com/en-us/products/collection/core-collection/shapes" TargetMode="External"/><Relationship Id="rId18" Type="http://schemas.openxmlformats.org/officeDocument/2006/relationships/hyperlink" Target="https://www.mosa.com/en-us/products/collection/murals/murals-change" TargetMode="External"/><Relationship Id="rId3" Type="http://schemas.openxmlformats.org/officeDocument/2006/relationships/hyperlink" Target="https://www.mosa.com/en-us/products/collection/terra-tones" TargetMode="External"/><Relationship Id="rId21" Type="http://schemas.openxmlformats.org/officeDocument/2006/relationships/printerSettings" Target="../printerSettings/printerSettings4.bin"/><Relationship Id="rId7" Type="http://schemas.openxmlformats.org/officeDocument/2006/relationships/hyperlink" Target="https://www.mosa.com/en-us/products/collection/global-collection-globalgrip" TargetMode="External"/><Relationship Id="rId12" Type="http://schemas.openxmlformats.org/officeDocument/2006/relationships/hyperlink" Target="https://www.mosa.com/en-us/products/collection/core-collection-terra" TargetMode="External"/><Relationship Id="rId17" Type="http://schemas.openxmlformats.org/officeDocument/2006/relationships/hyperlink" Target="https://www.mosa.com/en-us/products/collection/murals/murals-blend" TargetMode="External"/><Relationship Id="rId2" Type="http://schemas.openxmlformats.org/officeDocument/2006/relationships/hyperlink" Target="http://www.mosa.com/en-us/products/collection/15thirty-greys" TargetMode="External"/><Relationship Id="rId16" Type="http://schemas.openxmlformats.org/officeDocument/2006/relationships/hyperlink" Target="https://www.mosa.com/en-us/products/collection/classics/classics-kho-liang-ie-collection" TargetMode="External"/><Relationship Id="rId20" Type="http://schemas.openxmlformats.org/officeDocument/2006/relationships/hyperlink" Target="https://www.mosa.com/en-us/products/collection/murals/murals-lines" TargetMode="External"/><Relationship Id="rId1" Type="http://schemas.openxmlformats.org/officeDocument/2006/relationships/hyperlink" Target="http://www.conestogatile.com/" TargetMode="External"/><Relationship Id="rId6" Type="http://schemas.openxmlformats.org/officeDocument/2006/relationships/hyperlink" Target="https://www.mosa.com/en-us/products/collection/scenes" TargetMode="External"/><Relationship Id="rId11" Type="http://schemas.openxmlformats.org/officeDocument/2006/relationships/hyperlink" Target="https://www.mosa.com/en-us/products/collection/core-collection-solids" TargetMode="External"/><Relationship Id="rId5" Type="http://schemas.openxmlformats.org/officeDocument/2006/relationships/hyperlink" Target="https://www.mosa.com/en-us/products/collection/colors" TargetMode="External"/><Relationship Id="rId15" Type="http://schemas.openxmlformats.org/officeDocument/2006/relationships/hyperlink" Target="https://www.mosa.com/en-us" TargetMode="External"/><Relationship Id="rId10" Type="http://schemas.openxmlformats.org/officeDocument/2006/relationships/hyperlink" Target="https://www.mosa.com/en-us/products/collection/core-collection-quartz" TargetMode="External"/><Relationship Id="rId19" Type="http://schemas.openxmlformats.org/officeDocument/2006/relationships/hyperlink" Target="https://www.mosa.com/en-us/products/collection/murals-fuse" TargetMode="External"/><Relationship Id="rId4" Type="http://schemas.openxmlformats.org/officeDocument/2006/relationships/hyperlink" Target="https://www.mosa.com/en-us/products/collection/classics/classics-trocadero" TargetMode="External"/><Relationship Id="rId9" Type="http://schemas.openxmlformats.org/officeDocument/2006/relationships/hyperlink" Target="https://www.mosa.com/en-us/products/collection/classics-tide" TargetMode="External"/><Relationship Id="rId14" Type="http://schemas.openxmlformats.org/officeDocument/2006/relationships/hyperlink" Target="https://www.mosa.com/en-us/products/collection/mosa-stag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 min="11" max="11" width="10.28515625" bestFit="1" customWidth="1"/>
  </cols>
  <sheetData>
    <row r="1" spans="1:13" ht="23.25" x14ac:dyDescent="0.35">
      <c r="A1" s="7" t="s">
        <v>56</v>
      </c>
      <c r="B1" s="100" t="s">
        <v>554</v>
      </c>
    </row>
    <row r="2" spans="1:13" x14ac:dyDescent="0.2">
      <c r="A2" s="7" t="s">
        <v>86</v>
      </c>
      <c r="B2" s="98" t="s">
        <v>555</v>
      </c>
      <c r="D2" s="206"/>
    </row>
    <row r="3" spans="1:13" x14ac:dyDescent="0.2">
      <c r="A3" s="7" t="s">
        <v>74</v>
      </c>
      <c r="B3" s="98" t="s">
        <v>90</v>
      </c>
      <c r="D3" s="206"/>
    </row>
    <row r="4" spans="1:13" x14ac:dyDescent="0.2">
      <c r="A4" s="7" t="s">
        <v>26</v>
      </c>
      <c r="B4" s="99" t="s">
        <v>906</v>
      </c>
      <c r="C4" s="99"/>
      <c r="D4" s="99"/>
    </row>
    <row r="6" spans="1:13" x14ac:dyDescent="0.2">
      <c r="A6" s="85"/>
      <c r="B6" s="85"/>
      <c r="C6" s="85"/>
      <c r="D6" s="85"/>
      <c r="E6" s="85"/>
      <c r="F6" s="85"/>
      <c r="G6" s="85"/>
      <c r="H6" s="85"/>
    </row>
    <row r="8" spans="1:13" x14ac:dyDescent="0.2">
      <c r="A8" s="49" t="s">
        <v>40</v>
      </c>
      <c r="B8" s="50"/>
      <c r="C8" s="273" t="s">
        <v>1199</v>
      </c>
      <c r="D8" s="273"/>
      <c r="E8" s="273"/>
      <c r="F8" s="273"/>
      <c r="G8" s="273"/>
      <c r="H8" s="274"/>
    </row>
    <row r="9" spans="1:13" x14ac:dyDescent="0.2">
      <c r="A9" s="3"/>
      <c r="B9" s="3"/>
      <c r="C9" s="3"/>
      <c r="D9" s="3"/>
      <c r="E9" s="3"/>
      <c r="F9" s="3"/>
      <c r="G9" s="3"/>
      <c r="H9" s="3"/>
      <c r="I9" s="3"/>
      <c r="J9" s="3"/>
      <c r="K9" s="3"/>
      <c r="L9" s="3"/>
      <c r="M9" s="3"/>
    </row>
    <row r="10" spans="1:13" x14ac:dyDescent="0.2">
      <c r="A10" s="3"/>
      <c r="B10" s="3" t="s">
        <v>29</v>
      </c>
      <c r="C10" s="3"/>
      <c r="D10" s="3"/>
      <c r="F10" s="3"/>
      <c r="G10" s="3"/>
      <c r="H10" s="3"/>
      <c r="I10" s="3"/>
      <c r="J10" s="3"/>
      <c r="K10" s="3"/>
      <c r="L10" s="3"/>
      <c r="M10" s="3"/>
    </row>
    <row r="11" spans="1:13" x14ac:dyDescent="0.2">
      <c r="A11" s="3"/>
      <c r="B11" s="3" t="s">
        <v>30</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31</v>
      </c>
      <c r="C14" s="3"/>
      <c r="D14" s="3"/>
      <c r="F14" s="3"/>
      <c r="G14" s="3"/>
      <c r="H14" s="3"/>
      <c r="I14" s="3"/>
      <c r="J14" s="3"/>
      <c r="K14" s="3"/>
      <c r="L14" s="3"/>
      <c r="M14" s="3"/>
    </row>
    <row r="15" spans="1:13" x14ac:dyDescent="0.2">
      <c r="A15" s="3"/>
      <c r="B15" s="3" t="s">
        <v>30</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32</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7" t="s">
        <v>33</v>
      </c>
      <c r="C20" s="47"/>
      <c r="D20" s="3"/>
      <c r="E20" s="3"/>
      <c r="F20" s="3"/>
      <c r="G20" s="3"/>
      <c r="H20" s="3"/>
      <c r="I20" s="3"/>
      <c r="J20" s="3"/>
      <c r="K20" s="3"/>
      <c r="L20" s="3"/>
      <c r="M20" s="3"/>
    </row>
    <row r="21" spans="1:13" x14ac:dyDescent="0.2">
      <c r="B21" s="48" t="s">
        <v>14</v>
      </c>
      <c r="C21" s="48" t="s">
        <v>34</v>
      </c>
      <c r="D21" s="3"/>
      <c r="E21" s="3"/>
      <c r="F21" s="3"/>
      <c r="G21" s="3"/>
      <c r="H21" s="3"/>
      <c r="I21" s="3"/>
      <c r="J21" s="3"/>
      <c r="K21" s="3"/>
      <c r="L21" s="3"/>
      <c r="M21" s="3"/>
    </row>
    <row r="22" spans="1:13" x14ac:dyDescent="0.2">
      <c r="B22" s="46" t="str">
        <f>+B3</f>
        <v>D</v>
      </c>
      <c r="C22" s="62"/>
      <c r="D22" s="3"/>
      <c r="E22" s="3"/>
      <c r="F22" s="3"/>
      <c r="G22" s="3"/>
      <c r="H22" s="3"/>
      <c r="I22" s="3"/>
      <c r="J22" s="3"/>
      <c r="K22" s="3"/>
      <c r="L22" s="3"/>
      <c r="M22" s="3"/>
    </row>
    <row r="23" spans="1:13" x14ac:dyDescent="0.2">
      <c r="B23" s="6"/>
      <c r="C23" s="101"/>
      <c r="D23" s="3"/>
      <c r="E23" s="3"/>
      <c r="F23" s="3"/>
      <c r="G23" s="3"/>
      <c r="H23" s="3"/>
      <c r="I23" s="3"/>
      <c r="J23" s="3"/>
      <c r="K23" s="3"/>
      <c r="L23" s="3"/>
      <c r="M23" s="3"/>
    </row>
    <row r="24" spans="1:13" x14ac:dyDescent="0.2">
      <c r="A24" s="3"/>
      <c r="B24" s="3" t="s">
        <v>35</v>
      </c>
      <c r="C24" s="3"/>
      <c r="D24" s="3"/>
      <c r="F24" s="3"/>
      <c r="G24" s="3"/>
      <c r="H24" s="3"/>
      <c r="I24" s="3"/>
      <c r="J24" s="3"/>
      <c r="K24" s="3"/>
      <c r="L24" s="3"/>
      <c r="M24" s="3"/>
    </row>
    <row r="25" spans="1:13" x14ac:dyDescent="0.2">
      <c r="A25" s="3"/>
      <c r="B25" s="3" t="s">
        <v>30</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7" t="s">
        <v>65</v>
      </c>
      <c r="B28" s="3" t="s">
        <v>36</v>
      </c>
      <c r="C28" s="3"/>
      <c r="D28" s="3"/>
      <c r="E28" s="3"/>
      <c r="F28" s="3"/>
      <c r="G28" s="3"/>
      <c r="H28" s="3"/>
      <c r="I28" s="3"/>
      <c r="J28" s="3"/>
      <c r="K28" s="3"/>
      <c r="L28" s="3"/>
      <c r="M28" s="3"/>
    </row>
    <row r="29" spans="1:13" x14ac:dyDescent="0.2">
      <c r="A29" s="77"/>
      <c r="B29" s="3" t="s">
        <v>5</v>
      </c>
      <c r="C29" s="3"/>
      <c r="D29" s="3"/>
      <c r="E29" s="3"/>
      <c r="F29" s="3"/>
      <c r="G29" s="3"/>
      <c r="H29" s="3"/>
      <c r="I29" s="3"/>
      <c r="J29" s="3"/>
      <c r="K29" s="3"/>
      <c r="L29" s="3"/>
      <c r="M29" s="3"/>
    </row>
    <row r="30" spans="1:13" x14ac:dyDescent="0.2">
      <c r="A30" s="77"/>
      <c r="B30" s="3"/>
      <c r="C30" s="3"/>
      <c r="D30" s="3"/>
      <c r="E30" s="3"/>
      <c r="F30" s="3"/>
      <c r="G30" s="3"/>
      <c r="H30" s="3"/>
      <c r="I30" s="3"/>
      <c r="J30" s="3"/>
      <c r="K30" s="3"/>
      <c r="L30" s="3"/>
      <c r="M30" s="3"/>
    </row>
    <row r="31" spans="1:13" x14ac:dyDescent="0.2">
      <c r="A31" s="77" t="s">
        <v>66</v>
      </c>
      <c r="B31" s="3" t="s">
        <v>67</v>
      </c>
      <c r="C31" s="3"/>
      <c r="D31" s="3"/>
      <c r="E31" s="3"/>
      <c r="F31" s="3"/>
      <c r="G31" s="3"/>
      <c r="H31" s="3"/>
      <c r="I31" s="3"/>
      <c r="J31" s="3"/>
      <c r="K31" s="3"/>
      <c r="L31" s="3"/>
      <c r="M31" s="3"/>
    </row>
    <row r="32" spans="1:13" x14ac:dyDescent="0.2">
      <c r="A32" s="77"/>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7" t="s">
        <v>68</v>
      </c>
      <c r="B34" s="3" t="s">
        <v>41</v>
      </c>
      <c r="C34" s="3"/>
      <c r="D34" s="3"/>
      <c r="E34" s="3"/>
      <c r="F34" s="3"/>
      <c r="G34" s="3"/>
      <c r="H34" s="3"/>
      <c r="I34" s="3"/>
      <c r="J34" s="3"/>
      <c r="K34" s="3"/>
      <c r="L34" s="3"/>
      <c r="M34" s="3"/>
    </row>
    <row r="35" spans="1:13" x14ac:dyDescent="0.2">
      <c r="A35" s="77"/>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95" t="s">
        <v>53</v>
      </c>
      <c r="C37" s="95" t="s">
        <v>69</v>
      </c>
      <c r="D37" s="275" t="s">
        <v>54</v>
      </c>
      <c r="E37" s="276"/>
      <c r="F37" s="95" t="s">
        <v>70</v>
      </c>
      <c r="G37" s="95" t="s">
        <v>71</v>
      </c>
      <c r="H37" s="95" t="s">
        <v>72</v>
      </c>
      <c r="I37" s="3"/>
      <c r="J37" s="3"/>
      <c r="K37" s="3"/>
      <c r="L37" s="3"/>
      <c r="M37" s="3"/>
    </row>
    <row r="38" spans="1:13" x14ac:dyDescent="0.2">
      <c r="B38" s="96">
        <v>1</v>
      </c>
      <c r="C38" s="116"/>
      <c r="D38" s="97" t="s">
        <v>55</v>
      </c>
      <c r="E38" s="94"/>
      <c r="F38" s="117" t="s">
        <v>73</v>
      </c>
      <c r="G38" s="117">
        <v>0</v>
      </c>
      <c r="H38" s="117"/>
      <c r="I38" s="3"/>
      <c r="J38" s="3"/>
      <c r="K38" s="3"/>
      <c r="L38" s="3"/>
      <c r="M38" s="3"/>
    </row>
    <row r="39" spans="1:13" x14ac:dyDescent="0.2">
      <c r="B39" s="96">
        <v>2</v>
      </c>
      <c r="C39" s="116"/>
      <c r="D39" s="97" t="s">
        <v>44</v>
      </c>
      <c r="E39" s="94"/>
      <c r="F39" s="117" t="s">
        <v>73</v>
      </c>
      <c r="G39" s="117">
        <v>0</v>
      </c>
      <c r="H39" s="117"/>
      <c r="I39" s="3"/>
      <c r="J39" s="3"/>
      <c r="K39" s="3"/>
      <c r="L39" s="3"/>
      <c r="M39" s="3"/>
    </row>
    <row r="40" spans="1:13" x14ac:dyDescent="0.2">
      <c r="B40" s="96">
        <v>3</v>
      </c>
      <c r="C40" s="116"/>
      <c r="D40" s="97" t="s">
        <v>6</v>
      </c>
      <c r="E40" s="94"/>
      <c r="F40" s="117" t="s">
        <v>73</v>
      </c>
      <c r="G40" s="117">
        <v>0</v>
      </c>
      <c r="H40" s="117"/>
      <c r="I40" s="3"/>
      <c r="J40" s="3"/>
      <c r="K40" s="3"/>
      <c r="L40" s="3"/>
      <c r="M40" s="3"/>
    </row>
    <row r="41" spans="1:13" x14ac:dyDescent="0.2">
      <c r="B41" s="96">
        <v>4</v>
      </c>
      <c r="C41" s="116"/>
      <c r="D41" s="97">
        <v>0</v>
      </c>
      <c r="E41" s="94"/>
      <c r="F41" s="117" t="s">
        <v>73</v>
      </c>
      <c r="G41" s="117">
        <v>0</v>
      </c>
      <c r="H41" s="117"/>
      <c r="I41" s="3"/>
      <c r="J41" s="3"/>
      <c r="K41" s="3"/>
      <c r="L41" s="3"/>
      <c r="M41" s="3"/>
    </row>
    <row r="42" spans="1:13" x14ac:dyDescent="0.2">
      <c r="B42" s="96">
        <v>5</v>
      </c>
      <c r="C42" s="116"/>
      <c r="D42" s="97">
        <v>0</v>
      </c>
      <c r="E42" s="94"/>
      <c r="F42" s="117" t="s">
        <v>73</v>
      </c>
      <c r="G42" s="117">
        <v>0</v>
      </c>
      <c r="H42" s="117"/>
      <c r="I42" s="3"/>
      <c r="J42" s="3"/>
      <c r="K42" s="3"/>
      <c r="L42" s="3"/>
      <c r="M42" s="3"/>
    </row>
    <row r="43" spans="1:13" x14ac:dyDescent="0.2">
      <c r="B43" s="96">
        <v>6</v>
      </c>
      <c r="C43" s="116"/>
      <c r="D43" s="97">
        <v>0</v>
      </c>
      <c r="E43" s="94"/>
      <c r="F43" s="117" t="s">
        <v>73</v>
      </c>
      <c r="G43" s="117">
        <v>0</v>
      </c>
      <c r="H43" s="117"/>
      <c r="I43" s="3"/>
      <c r="J43" s="3"/>
      <c r="K43" s="3"/>
      <c r="L43" s="3"/>
      <c r="M43" s="3"/>
    </row>
    <row r="44" spans="1:13" x14ac:dyDescent="0.2">
      <c r="B44" s="96">
        <v>7</v>
      </c>
      <c r="C44" s="116"/>
      <c r="D44" s="97">
        <v>0</v>
      </c>
      <c r="E44" s="94"/>
      <c r="F44" s="117" t="s">
        <v>73</v>
      </c>
      <c r="G44" s="117">
        <v>0</v>
      </c>
      <c r="H44" s="117"/>
      <c r="I44" s="3"/>
      <c r="J44" s="3"/>
      <c r="K44" s="3"/>
      <c r="L44" s="3"/>
      <c r="M44" s="3"/>
    </row>
    <row r="45" spans="1:13" x14ac:dyDescent="0.2">
      <c r="A45" s="3"/>
      <c r="B45" s="3"/>
      <c r="C45" s="3"/>
      <c r="D45" s="3"/>
      <c r="E45" s="3"/>
      <c r="F45" s="3"/>
      <c r="G45" s="3"/>
      <c r="H45" s="3"/>
      <c r="I45" s="3"/>
      <c r="J45" s="3"/>
      <c r="K45" s="3"/>
      <c r="L45" s="3"/>
      <c r="M45" s="3"/>
    </row>
    <row r="46" spans="1:13" x14ac:dyDescent="0.2">
      <c r="A46" s="3" t="s">
        <v>37</v>
      </c>
      <c r="B46" s="3"/>
      <c r="C46" s="3"/>
      <c r="D46" s="3"/>
      <c r="E46" s="3"/>
      <c r="F46" s="3"/>
      <c r="G46" s="3"/>
      <c r="H46" s="3"/>
      <c r="I46" s="3"/>
      <c r="J46" s="3"/>
      <c r="K46" s="3"/>
      <c r="L46" s="3"/>
      <c r="M46" s="3"/>
    </row>
    <row r="47" spans="1:13" x14ac:dyDescent="0.2">
      <c r="A47" s="3" t="s">
        <v>89</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38</v>
      </c>
      <c r="C49" s="3"/>
      <c r="D49" s="3"/>
      <c r="F49" s="3"/>
      <c r="G49" s="3"/>
      <c r="H49" s="3"/>
      <c r="I49" s="3"/>
      <c r="J49" s="3"/>
      <c r="K49" s="3"/>
      <c r="L49" s="3"/>
      <c r="M49" s="3"/>
    </row>
    <row r="50" spans="1:13" x14ac:dyDescent="0.2">
      <c r="A50" s="3"/>
      <c r="B50" s="3" t="s">
        <v>30</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39</v>
      </c>
      <c r="C53" s="3"/>
      <c r="D53" s="3"/>
      <c r="F53" s="3"/>
      <c r="G53" s="3"/>
      <c r="H53" s="3"/>
      <c r="I53" s="3"/>
      <c r="J53" s="3"/>
      <c r="K53" s="3"/>
      <c r="L53" s="3"/>
      <c r="M53" s="3"/>
    </row>
    <row r="54" spans="1:13" x14ac:dyDescent="0.2">
      <c r="A54" s="3"/>
      <c r="B54" s="3" t="s">
        <v>30</v>
      </c>
      <c r="C54" s="3"/>
      <c r="D54" s="3"/>
      <c r="F54" s="3"/>
      <c r="G54" s="3"/>
      <c r="H54" s="3"/>
      <c r="I54" s="3"/>
      <c r="J54" s="3"/>
      <c r="K54" s="3"/>
      <c r="L54" s="3"/>
      <c r="M54" s="3"/>
    </row>
    <row r="55" spans="1:13" x14ac:dyDescent="0.2">
      <c r="A55" s="3"/>
      <c r="B55" s="3"/>
      <c r="C55" s="3"/>
      <c r="D55" s="3"/>
      <c r="E55" s="3"/>
      <c r="F55" s="3"/>
      <c r="G55" s="3"/>
      <c r="H55" s="83" t="s">
        <v>87</v>
      </c>
      <c r="I55" s="3"/>
      <c r="J55" s="3"/>
      <c r="K55" s="3"/>
      <c r="L55" s="3"/>
      <c r="M55" s="3"/>
    </row>
    <row r="56" spans="1:13" x14ac:dyDescent="0.2">
      <c r="A56" s="3"/>
      <c r="B56" s="3"/>
      <c r="C56" s="3"/>
      <c r="D56" s="3"/>
      <c r="E56" s="3"/>
      <c r="F56" s="3"/>
      <c r="G56" s="3"/>
      <c r="H56" s="3"/>
      <c r="I56" s="3"/>
      <c r="J56" s="3"/>
      <c r="K56" s="3"/>
      <c r="L56" s="3"/>
      <c r="M56" s="3"/>
    </row>
    <row r="57" spans="1:13" x14ac:dyDescent="0.2">
      <c r="A57" s="3" t="s">
        <v>3</v>
      </c>
      <c r="B57" s="3"/>
      <c r="C57" s="3"/>
      <c r="D57" s="3"/>
      <c r="E57" s="3"/>
      <c r="F57" s="3"/>
      <c r="G57" s="3"/>
      <c r="H57" s="3"/>
      <c r="I57" s="3"/>
      <c r="J57" s="3"/>
      <c r="K57" s="3"/>
      <c r="L57" s="3"/>
      <c r="M57" s="3"/>
    </row>
    <row r="58" spans="1:13" x14ac:dyDescent="0.2">
      <c r="A58" s="3" t="s">
        <v>4</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5"/>
      <c r="B60" s="85"/>
      <c r="C60" s="85"/>
      <c r="D60" s="85"/>
      <c r="E60" s="85"/>
      <c r="F60" s="85"/>
      <c r="G60" s="85"/>
      <c r="H60" s="85"/>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T87"/>
  <sheetViews>
    <sheetView workbookViewId="0">
      <selection sqref="A1:L52"/>
    </sheetView>
  </sheetViews>
  <sheetFormatPr defaultRowHeight="12.75" x14ac:dyDescent="0.2"/>
  <cols>
    <col min="1" max="1" width="5.7109375" style="10" customWidth="1"/>
    <col min="2" max="2" width="1" style="10" customWidth="1"/>
    <col min="3" max="3" width="22.140625" style="2" customWidth="1"/>
    <col min="4" max="4" width="1" style="2" customWidth="1"/>
    <col min="5" max="5" width="16.5703125" style="2" customWidth="1"/>
    <col min="6" max="7" width="2" customWidth="1"/>
    <col min="8" max="8" width="5.7109375" style="10" customWidth="1"/>
    <col min="9" max="9" width="1" style="10" customWidth="1"/>
    <col min="10" max="10" width="22.140625" style="2" customWidth="1"/>
    <col min="11" max="11" width="1" style="2" customWidth="1"/>
    <col min="12" max="12" width="16.5703125" style="2" customWidth="1"/>
  </cols>
  <sheetData>
    <row r="1" spans="1:20" s="79" customFormat="1" x14ac:dyDescent="0.2">
      <c r="A1" s="77"/>
      <c r="B1" s="77"/>
      <c r="C1" s="3"/>
      <c r="D1" s="3"/>
      <c r="E1" s="3"/>
      <c r="H1" s="77"/>
      <c r="I1" s="77"/>
      <c r="J1" s="3"/>
      <c r="K1" s="3"/>
      <c r="L1" s="3"/>
    </row>
    <row r="2" spans="1:20" s="79" customFormat="1" x14ac:dyDescent="0.2">
      <c r="A2" s="77"/>
      <c r="B2" s="77"/>
      <c r="C2" s="3"/>
      <c r="D2" s="3"/>
      <c r="E2" s="3"/>
      <c r="H2" s="77"/>
      <c r="I2" s="77"/>
      <c r="J2" s="3"/>
      <c r="K2" s="3"/>
      <c r="L2" s="3"/>
    </row>
    <row r="3" spans="1:20" s="79" customFormat="1" ht="15.75" x14ac:dyDescent="0.2">
      <c r="A3" s="80"/>
      <c r="B3" s="80"/>
      <c r="C3" s="80"/>
      <c r="D3" s="80"/>
      <c r="E3" s="80"/>
      <c r="F3" s="80"/>
      <c r="G3" s="279" t="str">
        <f>"File '"&amp;Instructions!B2&amp;"' - "&amp;Instructions!B1</f>
        <v>File 'M' - Mosa.</v>
      </c>
      <c r="H3" s="279"/>
      <c r="I3" s="279"/>
      <c r="J3" s="279"/>
      <c r="K3" s="279"/>
      <c r="L3" s="279"/>
      <c r="R3" s="11"/>
      <c r="S3" s="6"/>
      <c r="T3" s="35"/>
    </row>
    <row r="4" spans="1:20" s="79" customFormat="1" ht="15.75" x14ac:dyDescent="0.2">
      <c r="A4" s="80"/>
      <c r="B4" s="80"/>
      <c r="C4" s="80"/>
      <c r="D4" s="80"/>
      <c r="E4" s="224"/>
      <c r="H4" s="77"/>
      <c r="I4" s="77"/>
      <c r="J4" s="3"/>
      <c r="K4" s="3"/>
      <c r="L4" s="3"/>
      <c r="R4" s="11"/>
      <c r="S4" s="6"/>
      <c r="T4" s="35"/>
    </row>
    <row r="5" spans="1:20" s="79" customFormat="1" ht="15.75" x14ac:dyDescent="0.2">
      <c r="A5" s="80"/>
      <c r="B5" s="80"/>
      <c r="C5" s="80"/>
      <c r="D5" s="80"/>
      <c r="E5" s="80"/>
      <c r="F5" s="80"/>
      <c r="G5" s="80"/>
      <c r="H5" s="80"/>
      <c r="I5" s="80"/>
      <c r="J5" s="80"/>
      <c r="K5" s="80"/>
      <c r="L5" s="80"/>
      <c r="M5" s="3"/>
      <c r="N5" s="3"/>
      <c r="O5" s="3"/>
      <c r="P5" s="3"/>
      <c r="Q5" s="4"/>
      <c r="R5" s="11"/>
      <c r="S5" s="6"/>
      <c r="T5" s="35"/>
    </row>
    <row r="6" spans="1:20" s="79" customFormat="1" ht="15.75" x14ac:dyDescent="0.2">
      <c r="A6" s="277" t="str">
        <f>"Price List Index - "&amp;Instructions!B4</f>
        <v>Price List Index - 11/1/25</v>
      </c>
      <c r="B6" s="277"/>
      <c r="C6" s="277"/>
      <c r="D6" s="277"/>
      <c r="E6" s="277"/>
      <c r="F6" s="277"/>
      <c r="G6" s="277"/>
      <c r="H6" s="277"/>
      <c r="I6" s="277"/>
      <c r="J6" s="277"/>
      <c r="K6" s="277"/>
      <c r="L6" s="277"/>
      <c r="M6" s="3"/>
      <c r="N6" s="3"/>
      <c r="O6" s="3"/>
      <c r="P6" s="3"/>
      <c r="Q6" s="4"/>
      <c r="R6" s="11"/>
      <c r="S6" s="6"/>
      <c r="T6" s="35"/>
    </row>
    <row r="7" spans="1:20" s="79" customFormat="1" ht="6" customHeight="1" x14ac:dyDescent="0.2">
      <c r="A7" s="80"/>
      <c r="B7" s="80"/>
      <c r="C7" s="80"/>
      <c r="D7" s="80"/>
      <c r="E7" s="80"/>
      <c r="F7" s="80"/>
      <c r="G7" s="80"/>
      <c r="H7" s="80"/>
      <c r="I7" s="80"/>
      <c r="J7" s="80"/>
      <c r="K7" s="80"/>
      <c r="L7" s="80"/>
      <c r="M7" s="3"/>
      <c r="N7" s="3"/>
      <c r="O7" s="3"/>
      <c r="P7" s="3"/>
      <c r="Q7" s="4"/>
      <c r="R7" s="11"/>
      <c r="S7" s="6"/>
      <c r="T7" s="35"/>
    </row>
    <row r="8" spans="1:20" s="79" customFormat="1" ht="3" customHeight="1" x14ac:dyDescent="0.2">
      <c r="A8" s="81"/>
      <c r="B8" s="81"/>
      <c r="C8" s="81"/>
      <c r="D8" s="81"/>
      <c r="E8" s="81"/>
      <c r="F8" s="81"/>
      <c r="G8" s="81"/>
      <c r="H8" s="81"/>
      <c r="I8" s="81"/>
      <c r="J8" s="81"/>
      <c r="K8" s="81"/>
      <c r="L8" s="81"/>
    </row>
    <row r="9" spans="1:20" s="79" customFormat="1" ht="3" customHeight="1" x14ac:dyDescent="0.2">
      <c r="A9" s="82"/>
      <c r="B9" s="82"/>
      <c r="C9" s="82"/>
      <c r="D9" s="82"/>
      <c r="E9" s="82"/>
      <c r="F9" s="82"/>
      <c r="G9" s="82"/>
      <c r="H9" s="82"/>
      <c r="I9" s="82"/>
      <c r="J9" s="82"/>
      <c r="K9" s="82"/>
      <c r="L9" s="82"/>
    </row>
    <row r="10" spans="1:20" s="79" customFormat="1" x14ac:dyDescent="0.2">
      <c r="A10" s="77"/>
      <c r="B10" s="77"/>
      <c r="C10" s="3"/>
      <c r="D10" s="3"/>
      <c r="E10" s="3"/>
      <c r="H10" s="77"/>
      <c r="I10" s="77"/>
      <c r="J10" s="3"/>
      <c r="K10" s="3"/>
      <c r="L10" s="3"/>
    </row>
    <row r="11" spans="1:20" s="79" customFormat="1" ht="15" customHeight="1" x14ac:dyDescent="0.2">
      <c r="A11" s="225" t="s">
        <v>7</v>
      </c>
      <c r="B11" s="226"/>
      <c r="C11" s="225" t="s">
        <v>48</v>
      </c>
      <c r="D11" s="226"/>
      <c r="E11" s="225" t="s">
        <v>49</v>
      </c>
      <c r="H11" s="225" t="s">
        <v>7</v>
      </c>
      <c r="I11" s="226"/>
      <c r="J11" s="225" t="s">
        <v>225</v>
      </c>
      <c r="K11" s="226"/>
      <c r="L11" s="225" t="s">
        <v>49</v>
      </c>
    </row>
    <row r="12" spans="1:20" s="79" customFormat="1" ht="15" customHeight="1" x14ac:dyDescent="0.2">
      <c r="A12" s="90">
        <v>5</v>
      </c>
      <c r="B12" s="77"/>
      <c r="C12" s="3" t="s">
        <v>1192</v>
      </c>
      <c r="D12" s="3"/>
      <c r="E12" s="3"/>
      <c r="G12" s="230"/>
      <c r="H12" s="89"/>
      <c r="I12" s="77"/>
      <c r="J12" s="3" t="s">
        <v>651</v>
      </c>
      <c r="K12" s="3"/>
      <c r="L12" s="3"/>
    </row>
    <row r="13" spans="1:20" s="79" customFormat="1" ht="15" customHeight="1" x14ac:dyDescent="0.2">
      <c r="A13" s="90">
        <v>2</v>
      </c>
      <c r="B13" s="77"/>
      <c r="C13" s="3" t="s">
        <v>645</v>
      </c>
      <c r="D13" s="3"/>
      <c r="E13" s="3"/>
      <c r="F13" s="179"/>
      <c r="G13" s="229"/>
      <c r="H13" s="6"/>
      <c r="I13" s="77"/>
      <c r="J13" s="3" t="s">
        <v>644</v>
      </c>
      <c r="K13" s="3"/>
      <c r="L13" s="3"/>
    </row>
    <row r="14" spans="1:20" s="79" customFormat="1" ht="15" customHeight="1" x14ac:dyDescent="0.2">
      <c r="A14" s="90">
        <v>3</v>
      </c>
      <c r="B14" s="77"/>
      <c r="C14" s="3" t="s">
        <v>516</v>
      </c>
      <c r="D14" s="3"/>
      <c r="E14" s="3"/>
      <c r="F14" s="179"/>
      <c r="G14" s="229"/>
      <c r="H14" s="221"/>
      <c r="I14" s="77"/>
      <c r="J14" s="3" t="s">
        <v>226</v>
      </c>
      <c r="K14" s="3"/>
      <c r="L14" s="3"/>
    </row>
    <row r="15" spans="1:20" s="79" customFormat="1" ht="15" customHeight="1" x14ac:dyDescent="0.2">
      <c r="A15" s="90">
        <v>5</v>
      </c>
      <c r="B15" s="77"/>
      <c r="C15" s="3" t="s">
        <v>487</v>
      </c>
      <c r="D15" s="3"/>
      <c r="E15" s="3"/>
      <c r="G15" s="230"/>
      <c r="H15" s="89"/>
      <c r="I15" s="77"/>
      <c r="J15" s="3" t="s">
        <v>643</v>
      </c>
      <c r="K15" s="3"/>
      <c r="L15" s="3"/>
    </row>
    <row r="16" spans="1:20" s="79" customFormat="1" ht="15" customHeight="1" x14ac:dyDescent="0.2">
      <c r="A16" s="238">
        <v>3</v>
      </c>
      <c r="B16" s="77"/>
      <c r="C16" s="3" t="s">
        <v>674</v>
      </c>
      <c r="D16" s="3"/>
      <c r="E16" s="3"/>
      <c r="F16" s="179"/>
      <c r="G16" s="229"/>
      <c r="H16" s="221"/>
      <c r="I16" s="77"/>
      <c r="J16" s="3" t="s">
        <v>752</v>
      </c>
      <c r="K16" s="3"/>
      <c r="L16" s="3"/>
    </row>
    <row r="17" spans="1:18" s="79" customFormat="1" ht="15" customHeight="1" x14ac:dyDescent="0.2">
      <c r="A17" s="90">
        <v>3</v>
      </c>
      <c r="B17" s="77"/>
      <c r="C17" s="3" t="s">
        <v>746</v>
      </c>
      <c r="D17" s="3"/>
      <c r="E17" s="3"/>
      <c r="F17" s="179"/>
      <c r="G17" s="229"/>
      <c r="H17" s="221"/>
      <c r="I17" s="77"/>
      <c r="J17" s="3" t="s">
        <v>392</v>
      </c>
      <c r="K17" s="3"/>
      <c r="L17" s="3"/>
    </row>
    <row r="18" spans="1:18" s="79" customFormat="1" ht="15" customHeight="1" x14ac:dyDescent="0.2">
      <c r="A18" s="90">
        <v>4</v>
      </c>
      <c r="B18" s="77"/>
      <c r="C18" s="3" t="s">
        <v>747</v>
      </c>
      <c r="D18" s="3"/>
      <c r="E18" s="3"/>
      <c r="F18" s="179"/>
      <c r="G18" s="229"/>
      <c r="H18" s="221"/>
      <c r="I18" s="3"/>
      <c r="J18" s="3" t="s">
        <v>1198</v>
      </c>
      <c r="K18" s="3"/>
      <c r="L18" s="3"/>
      <c r="R18" s="179" t="s">
        <v>218</v>
      </c>
    </row>
    <row r="19" spans="1:18" s="79" customFormat="1" ht="15" customHeight="1" x14ac:dyDescent="0.2">
      <c r="A19" s="90">
        <v>2</v>
      </c>
      <c r="B19" s="77"/>
      <c r="C19" s="3" t="s">
        <v>749</v>
      </c>
      <c r="D19" s="3"/>
      <c r="E19" s="3"/>
      <c r="F19" s="179"/>
      <c r="G19" s="229"/>
      <c r="H19" s="190"/>
      <c r="I19" s="77"/>
      <c r="J19" s="3" t="s">
        <v>1194</v>
      </c>
      <c r="K19" s="3"/>
      <c r="L19" s="3"/>
    </row>
    <row r="20" spans="1:18" s="79" customFormat="1" ht="15" customHeight="1" x14ac:dyDescent="0.2">
      <c r="A20" s="238" t="s">
        <v>823</v>
      </c>
      <c r="B20" s="77"/>
      <c r="C20" s="3" t="s">
        <v>683</v>
      </c>
      <c r="D20" s="3"/>
      <c r="E20" s="3"/>
      <c r="F20" s="179"/>
      <c r="G20" s="229"/>
      <c r="H20" s="6"/>
      <c r="I20" s="3"/>
      <c r="J20" s="3" t="s">
        <v>1197</v>
      </c>
      <c r="K20" s="3"/>
      <c r="L20" s="3"/>
    </row>
    <row r="21" spans="1:18" s="79" customFormat="1" ht="15" customHeight="1" x14ac:dyDescent="0.2">
      <c r="A21" s="238" t="s">
        <v>824</v>
      </c>
      <c r="C21" s="3" t="s">
        <v>748</v>
      </c>
      <c r="D21" s="3"/>
      <c r="E21" s="3"/>
      <c r="F21" s="179"/>
      <c r="G21" s="229"/>
      <c r="H21" s="190"/>
      <c r="I21" s="77"/>
      <c r="J21" s="3"/>
      <c r="K21" s="3"/>
      <c r="L21" s="3"/>
    </row>
    <row r="22" spans="1:18" s="79" customFormat="1" ht="15" customHeight="1" x14ac:dyDescent="0.2">
      <c r="A22" s="238" t="s">
        <v>826</v>
      </c>
      <c r="B22" s="77"/>
      <c r="C22" s="3" t="s">
        <v>838</v>
      </c>
      <c r="D22" s="3"/>
      <c r="E22" s="3"/>
      <c r="F22" s="179"/>
      <c r="G22" s="229"/>
      <c r="K22" s="3"/>
      <c r="L22" s="3"/>
    </row>
    <row r="23" spans="1:18" s="79" customFormat="1" ht="15" customHeight="1" x14ac:dyDescent="0.2">
      <c r="A23" s="238" t="s">
        <v>1193</v>
      </c>
      <c r="B23" s="77"/>
      <c r="C23" s="3" t="s">
        <v>240</v>
      </c>
      <c r="D23" s="3"/>
      <c r="E23" s="3"/>
      <c r="G23" s="230"/>
      <c r="H23" s="89"/>
      <c r="I23" s="77"/>
      <c r="J23" s="3"/>
      <c r="K23" s="3"/>
      <c r="L23" s="3"/>
    </row>
    <row r="24" spans="1:18" s="79" customFormat="1" ht="15" customHeight="1" x14ac:dyDescent="0.2">
      <c r="A24" s="90">
        <v>3</v>
      </c>
      <c r="B24" s="77"/>
      <c r="C24" s="3" t="s">
        <v>768</v>
      </c>
      <c r="D24" s="3"/>
      <c r="E24" s="3"/>
      <c r="F24" s="179"/>
      <c r="G24" s="229"/>
      <c r="H24" s="221"/>
      <c r="I24" s="77"/>
      <c r="J24" s="3"/>
      <c r="K24" s="3"/>
      <c r="L24" s="3"/>
    </row>
    <row r="25" spans="1:18" s="79" customFormat="1" ht="15" customHeight="1" x14ac:dyDescent="0.2">
      <c r="A25" s="238" t="s">
        <v>825</v>
      </c>
      <c r="B25" s="77"/>
      <c r="C25" s="3" t="s">
        <v>517</v>
      </c>
      <c r="D25" s="3"/>
      <c r="E25" s="3"/>
      <c r="G25" s="230"/>
      <c r="H25" s="89"/>
      <c r="I25" s="77"/>
      <c r="J25" s="3"/>
      <c r="K25" s="3"/>
      <c r="L25" s="3"/>
    </row>
    <row r="26" spans="1:18" s="79" customFormat="1" ht="15" customHeight="1" x14ac:dyDescent="0.2">
      <c r="A26" s="238">
        <v>7</v>
      </c>
      <c r="B26" s="77"/>
      <c r="C26" s="3" t="s">
        <v>521</v>
      </c>
      <c r="D26" s="3"/>
      <c r="E26" s="3"/>
      <c r="F26" s="179"/>
      <c r="G26" s="229"/>
      <c r="H26" s="6"/>
      <c r="I26" s="3"/>
      <c r="J26" s="3"/>
      <c r="K26" s="3"/>
      <c r="L26" s="3"/>
    </row>
    <row r="27" spans="1:18" s="79" customFormat="1" ht="15" customHeight="1" x14ac:dyDescent="0.2">
      <c r="A27" s="238">
        <v>7</v>
      </c>
      <c r="B27" s="77"/>
      <c r="C27" s="3" t="s">
        <v>560</v>
      </c>
      <c r="D27" s="3"/>
      <c r="E27" s="3"/>
      <c r="F27" s="179"/>
      <c r="G27" s="229"/>
      <c r="H27" s="6"/>
      <c r="I27" s="3"/>
      <c r="J27" s="3"/>
      <c r="K27" s="3"/>
      <c r="L27" s="3"/>
    </row>
    <row r="28" spans="1:18" s="79" customFormat="1" ht="15" customHeight="1" x14ac:dyDescent="0.2">
      <c r="A28" s="238">
        <v>7</v>
      </c>
      <c r="C28" s="3" t="s">
        <v>578</v>
      </c>
      <c r="D28" s="3"/>
      <c r="E28" s="3"/>
      <c r="F28" s="179"/>
      <c r="G28" s="229"/>
      <c r="H28" s="190"/>
      <c r="I28" s="3"/>
      <c r="J28" s="3"/>
      <c r="K28" s="3"/>
      <c r="L28" s="3"/>
    </row>
    <row r="29" spans="1:18" s="79" customFormat="1" ht="15" customHeight="1" x14ac:dyDescent="0.2">
      <c r="A29" s="238" t="s">
        <v>778</v>
      </c>
      <c r="B29" s="77"/>
      <c r="C29" s="3" t="s">
        <v>582</v>
      </c>
      <c r="D29" s="3"/>
      <c r="E29" s="3"/>
      <c r="G29" s="230"/>
      <c r="H29" s="89"/>
      <c r="I29" s="77"/>
      <c r="J29" s="3"/>
      <c r="K29" s="3"/>
      <c r="L29" s="3"/>
    </row>
    <row r="30" spans="1:18" s="79" customFormat="1" ht="15" customHeight="1" x14ac:dyDescent="0.2">
      <c r="A30" s="238">
        <v>2</v>
      </c>
      <c r="B30" s="77"/>
      <c r="C30" s="3" t="s">
        <v>289</v>
      </c>
      <c r="D30" s="3"/>
      <c r="E30" s="3"/>
      <c r="F30" s="179"/>
      <c r="G30" s="229"/>
      <c r="H30" s="190"/>
      <c r="I30" s="77"/>
      <c r="J30" s="3"/>
      <c r="K30" s="3"/>
      <c r="L30" s="3"/>
    </row>
    <row r="31" spans="1:18" s="79" customFormat="1" ht="15" customHeight="1" x14ac:dyDescent="0.2">
      <c r="A31" s="238"/>
      <c r="B31" s="77"/>
      <c r="C31" s="3"/>
      <c r="D31" s="3"/>
      <c r="E31" s="3"/>
      <c r="H31" s="89"/>
      <c r="I31" s="77"/>
      <c r="J31" s="3"/>
      <c r="K31" s="3"/>
      <c r="L31" s="3"/>
    </row>
    <row r="32" spans="1:18" s="79" customFormat="1" ht="15" customHeight="1" x14ac:dyDescent="0.2">
      <c r="A32" s="90"/>
      <c r="B32" s="77"/>
      <c r="C32" s="3"/>
      <c r="D32" s="3"/>
      <c r="E32" s="3"/>
      <c r="H32" s="89"/>
      <c r="I32" s="77"/>
      <c r="J32" s="3"/>
      <c r="K32" s="3"/>
      <c r="L32" s="3"/>
    </row>
    <row r="33" spans="1:12" s="79" customFormat="1" ht="15" customHeight="1" x14ac:dyDescent="0.2">
      <c r="A33" s="90"/>
      <c r="B33" s="77"/>
      <c r="C33" s="3"/>
      <c r="D33" s="3"/>
      <c r="E33" s="3"/>
      <c r="H33" s="89"/>
      <c r="I33" s="77"/>
      <c r="J33" s="3"/>
      <c r="K33" s="3"/>
      <c r="L33" s="3"/>
    </row>
    <row r="34" spans="1:12" s="79" customFormat="1" ht="15" customHeight="1" x14ac:dyDescent="0.2">
      <c r="A34" s="238"/>
      <c r="B34" s="77"/>
      <c r="C34" s="3"/>
      <c r="D34" s="3"/>
      <c r="E34" s="3"/>
      <c r="H34" s="89"/>
      <c r="I34" s="77"/>
      <c r="J34" s="3"/>
      <c r="K34" s="3"/>
      <c r="L34" s="3"/>
    </row>
    <row r="35" spans="1:12" s="79" customFormat="1" ht="15" customHeight="1" x14ac:dyDescent="0.2">
      <c r="A35" s="90"/>
      <c r="B35" s="77"/>
      <c r="C35" s="3"/>
      <c r="D35" s="3"/>
      <c r="E35" s="3"/>
      <c r="H35" s="190"/>
      <c r="I35" s="77"/>
      <c r="J35" s="3"/>
      <c r="K35" s="3"/>
      <c r="L35" s="3"/>
    </row>
    <row r="36" spans="1:12" s="79" customFormat="1" ht="15" customHeight="1" x14ac:dyDescent="0.2">
      <c r="A36" s="90"/>
      <c r="B36" s="77"/>
      <c r="C36" s="3"/>
      <c r="D36" s="3"/>
      <c r="E36" s="3"/>
      <c r="H36" s="190"/>
      <c r="I36" s="77"/>
      <c r="J36" s="3"/>
      <c r="K36" s="3"/>
      <c r="L36" s="3"/>
    </row>
    <row r="37" spans="1:12" s="79" customFormat="1" ht="15" customHeight="1" x14ac:dyDescent="0.2">
      <c r="A37" s="90"/>
      <c r="B37" s="77"/>
      <c r="C37" s="3"/>
      <c r="D37" s="3"/>
      <c r="E37" s="3"/>
      <c r="H37" s="190"/>
      <c r="I37" s="77"/>
      <c r="J37" s="3"/>
      <c r="K37" s="3"/>
      <c r="L37" s="3"/>
    </row>
    <row r="38" spans="1:12" s="79" customFormat="1" ht="15" customHeight="1" x14ac:dyDescent="0.2">
      <c r="A38" s="238"/>
      <c r="B38" s="77"/>
      <c r="C38" s="3"/>
      <c r="D38" s="3"/>
      <c r="E38" s="3"/>
      <c r="H38" s="6"/>
      <c r="I38" s="77"/>
      <c r="J38" s="3"/>
      <c r="K38" s="3"/>
      <c r="L38" s="3"/>
    </row>
    <row r="39" spans="1:12" s="79" customFormat="1" ht="15" customHeight="1" x14ac:dyDescent="0.2">
      <c r="A39" s="90"/>
      <c r="B39" s="77"/>
      <c r="C39" s="3"/>
      <c r="D39" s="3"/>
      <c r="E39" s="3"/>
      <c r="H39" s="221"/>
      <c r="I39" s="77"/>
      <c r="J39" s="3"/>
      <c r="K39" s="3"/>
      <c r="L39" s="3"/>
    </row>
    <row r="40" spans="1:12" s="79" customFormat="1" ht="15" customHeight="1" x14ac:dyDescent="0.2">
      <c r="A40" s="238"/>
      <c r="B40" s="77"/>
      <c r="C40" s="3"/>
      <c r="D40" s="3"/>
      <c r="E40" s="3"/>
      <c r="H40" s="221"/>
      <c r="I40" s="77"/>
      <c r="J40" s="3"/>
      <c r="K40" s="3"/>
      <c r="L40" s="3"/>
    </row>
    <row r="41" spans="1:12" s="79" customFormat="1" ht="15" customHeight="1" x14ac:dyDescent="0.2">
      <c r="A41" s="6"/>
      <c r="B41" s="77"/>
      <c r="C41" s="3"/>
      <c r="D41" s="3"/>
      <c r="E41" s="3"/>
      <c r="H41" s="221"/>
      <c r="I41" s="77"/>
      <c r="J41" s="3"/>
      <c r="K41" s="3"/>
      <c r="L41" s="3"/>
    </row>
    <row r="42" spans="1:12" s="79" customFormat="1" ht="15" customHeight="1" x14ac:dyDescent="0.2">
      <c r="A42" s="190"/>
      <c r="B42" s="77"/>
      <c r="C42" s="3"/>
      <c r="D42" s="3"/>
      <c r="E42" s="3"/>
      <c r="H42" s="221"/>
      <c r="I42" s="3"/>
      <c r="J42" s="3"/>
      <c r="K42" s="3"/>
      <c r="L42" s="3"/>
    </row>
    <row r="43" spans="1:12" s="79" customFormat="1" ht="15" customHeight="1" x14ac:dyDescent="0.2">
      <c r="A43" s="190"/>
      <c r="B43" s="78"/>
      <c r="C43" s="3"/>
      <c r="D43" s="3"/>
      <c r="E43" s="3"/>
      <c r="H43" s="190"/>
      <c r="I43" s="77"/>
      <c r="J43" s="3"/>
      <c r="K43" s="3"/>
      <c r="L43" s="3"/>
    </row>
    <row r="44" spans="1:12" s="79" customFormat="1" ht="15" customHeight="1" x14ac:dyDescent="0.2">
      <c r="A44" s="190"/>
      <c r="B44" s="77"/>
      <c r="C44" s="3"/>
      <c r="D44" s="3"/>
      <c r="E44" s="3"/>
      <c r="H44" s="190"/>
      <c r="I44" s="77"/>
      <c r="J44" s="3"/>
      <c r="K44" s="3"/>
      <c r="L44" s="3"/>
    </row>
    <row r="45" spans="1:12" s="79" customFormat="1" ht="15" customHeight="1" x14ac:dyDescent="0.2">
      <c r="A45" s="190"/>
      <c r="B45" s="77"/>
      <c r="C45" s="3"/>
      <c r="D45" s="3"/>
      <c r="E45" s="3"/>
      <c r="H45" s="89"/>
      <c r="I45" s="77"/>
      <c r="J45" s="3"/>
      <c r="K45" s="3"/>
      <c r="L45" s="3"/>
    </row>
    <row r="46" spans="1:12" s="79" customFormat="1" ht="15" customHeight="1" x14ac:dyDescent="0.2">
      <c r="A46" s="190"/>
      <c r="B46" s="77"/>
      <c r="C46" s="3"/>
      <c r="D46" s="3"/>
      <c r="E46" s="3"/>
      <c r="H46" s="89"/>
      <c r="I46" s="77"/>
      <c r="J46" s="3"/>
      <c r="K46" s="3"/>
      <c r="L46" s="3"/>
    </row>
    <row r="47" spans="1:12" s="79" customFormat="1" ht="15" customHeight="1" x14ac:dyDescent="0.2">
      <c r="A47" s="190"/>
      <c r="B47" s="3"/>
      <c r="C47" s="3"/>
      <c r="D47" s="3"/>
      <c r="E47" s="3"/>
      <c r="H47" s="89"/>
      <c r="I47" s="77"/>
      <c r="J47" s="3"/>
      <c r="K47" s="3"/>
      <c r="L47" s="3"/>
    </row>
    <row r="48" spans="1:12" s="79" customFormat="1" ht="5.0999999999999996" customHeight="1" x14ac:dyDescent="0.2">
      <c r="H48" s="89"/>
      <c r="I48" s="77"/>
      <c r="J48" s="3"/>
      <c r="K48" s="3"/>
      <c r="L48" s="3"/>
    </row>
    <row r="49" spans="1:12" s="79" customFormat="1" ht="9.9499999999999993" customHeight="1" x14ac:dyDescent="0.2">
      <c r="A49" s="77"/>
      <c r="B49" s="77"/>
      <c r="C49" s="3"/>
      <c r="D49" s="3"/>
      <c r="E49" s="3"/>
    </row>
    <row r="50" spans="1:12" s="223" customFormat="1" ht="12.75" customHeight="1" x14ac:dyDescent="0.2">
      <c r="A50" s="278" t="s">
        <v>649</v>
      </c>
      <c r="B50" s="278"/>
      <c r="C50" s="278"/>
      <c r="D50" s="278"/>
      <c r="E50" s="278"/>
      <c r="F50" s="278"/>
      <c r="G50" s="278"/>
      <c r="H50" s="278"/>
      <c r="I50" s="278"/>
      <c r="J50" s="278"/>
      <c r="K50" s="278"/>
      <c r="L50" s="278"/>
    </row>
    <row r="51" spans="1:12" s="79" customFormat="1" ht="3.95" customHeight="1" x14ac:dyDescent="0.2">
      <c r="A51" s="77"/>
      <c r="B51" s="77"/>
      <c r="C51" s="3"/>
      <c r="D51" s="3"/>
      <c r="E51" s="3"/>
    </row>
    <row r="52" spans="1:12" s="79" customFormat="1" ht="36.75" customHeight="1" x14ac:dyDescent="0.2">
      <c r="A52" s="278" t="s">
        <v>27</v>
      </c>
      <c r="B52" s="278"/>
      <c r="C52" s="278"/>
      <c r="D52" s="278"/>
      <c r="E52" s="278"/>
      <c r="F52" s="278"/>
      <c r="G52" s="278"/>
      <c r="H52" s="278"/>
      <c r="I52" s="278"/>
      <c r="J52" s="278"/>
      <c r="K52" s="278"/>
      <c r="L52" s="278"/>
    </row>
    <row r="53" spans="1:12" x14ac:dyDescent="0.2">
      <c r="A53" s="31"/>
      <c r="B53" s="31"/>
      <c r="C53" s="31"/>
      <c r="D53" s="31"/>
      <c r="E53" s="31"/>
      <c r="F53" s="31"/>
      <c r="G53" s="31"/>
      <c r="H53" s="31"/>
      <c r="I53" s="31"/>
      <c r="J53" s="31"/>
      <c r="K53" s="31"/>
      <c r="L53" s="31"/>
    </row>
    <row r="56" spans="1:12" x14ac:dyDescent="0.2">
      <c r="C56" s="3"/>
      <c r="H56" s="190"/>
      <c r="I56" s="77"/>
      <c r="J56" s="3"/>
    </row>
    <row r="57" spans="1:12" x14ac:dyDescent="0.2">
      <c r="C57" s="3"/>
      <c r="H57" s="190"/>
      <c r="I57" s="77"/>
      <c r="J57" s="3"/>
    </row>
    <row r="58" spans="1:12" x14ac:dyDescent="0.2">
      <c r="C58" s="3"/>
      <c r="H58" s="190"/>
      <c r="I58" s="77"/>
      <c r="J58" s="3"/>
    </row>
    <row r="59" spans="1:12" x14ac:dyDescent="0.2">
      <c r="C59" s="3"/>
      <c r="H59" s="190"/>
      <c r="I59" s="77"/>
      <c r="J59" s="3"/>
    </row>
    <row r="60" spans="1:12" x14ac:dyDescent="0.2">
      <c r="C60" s="3"/>
      <c r="H60" s="190"/>
      <c r="I60" s="77"/>
      <c r="J60" s="3"/>
    </row>
    <row r="61" spans="1:12" x14ac:dyDescent="0.2">
      <c r="C61" s="3"/>
      <c r="H61" s="190"/>
      <c r="I61" s="77"/>
      <c r="J61" s="3"/>
    </row>
    <row r="62" spans="1:12" x14ac:dyDescent="0.2">
      <c r="C62" s="3"/>
      <c r="H62" s="190"/>
      <c r="I62" s="77"/>
      <c r="J62" s="3"/>
    </row>
    <row r="63" spans="1:12" x14ac:dyDescent="0.2">
      <c r="C63" s="3"/>
      <c r="H63" s="190"/>
      <c r="I63" s="77"/>
      <c r="J63" s="3"/>
    </row>
    <row r="64" spans="1:12" x14ac:dyDescent="0.2">
      <c r="C64" s="3"/>
      <c r="H64" s="190"/>
      <c r="I64" s="3"/>
      <c r="J64" s="3"/>
    </row>
    <row r="65" spans="3:10" x14ac:dyDescent="0.2">
      <c r="C65" s="3"/>
    </row>
    <row r="66" spans="3:10" x14ac:dyDescent="0.2">
      <c r="C66" s="3"/>
    </row>
    <row r="67" spans="3:10" x14ac:dyDescent="0.2">
      <c r="C67" s="3"/>
    </row>
    <row r="68" spans="3:10" x14ac:dyDescent="0.2">
      <c r="C68" s="3"/>
    </row>
    <row r="69" spans="3:10" x14ac:dyDescent="0.2">
      <c r="C69" s="3"/>
    </row>
    <row r="70" spans="3:10" x14ac:dyDescent="0.2">
      <c r="C70" s="3"/>
    </row>
    <row r="71" spans="3:10" x14ac:dyDescent="0.2">
      <c r="C71" s="3"/>
    </row>
    <row r="72" spans="3:10" x14ac:dyDescent="0.2">
      <c r="C72" s="3"/>
    </row>
    <row r="73" spans="3:10" x14ac:dyDescent="0.2">
      <c r="C73" s="3"/>
    </row>
    <row r="74" spans="3:10" x14ac:dyDescent="0.2">
      <c r="C74" s="3"/>
    </row>
    <row r="75" spans="3:10" x14ac:dyDescent="0.2">
      <c r="C75" s="3"/>
    </row>
    <row r="76" spans="3:10" x14ac:dyDescent="0.2">
      <c r="C76" s="3"/>
    </row>
    <row r="77" spans="3:10" x14ac:dyDescent="0.2">
      <c r="C77" s="3"/>
      <c r="J77" s="2" t="s">
        <v>88</v>
      </c>
    </row>
    <row r="78" spans="3:10" x14ac:dyDescent="0.2">
      <c r="C78" s="3"/>
    </row>
    <row r="79" spans="3:10" x14ac:dyDescent="0.2">
      <c r="C79" s="3"/>
    </row>
    <row r="80" spans="3:10" x14ac:dyDescent="0.2">
      <c r="C80" s="3"/>
    </row>
    <row r="81" spans="3:3" x14ac:dyDescent="0.2">
      <c r="C81" s="3"/>
    </row>
    <row r="82" spans="3:3" x14ac:dyDescent="0.2">
      <c r="C82" s="3"/>
    </row>
    <row r="83" spans="3:3" x14ac:dyDescent="0.2">
      <c r="C83" s="3"/>
    </row>
    <row r="84" spans="3:3" x14ac:dyDescent="0.2">
      <c r="C84" s="3"/>
    </row>
    <row r="85" spans="3:3" x14ac:dyDescent="0.2">
      <c r="C85" s="3"/>
    </row>
    <row r="86" spans="3:3" x14ac:dyDescent="0.2">
      <c r="C86" s="3"/>
    </row>
    <row r="87" spans="3:3" x14ac:dyDescent="0.2">
      <c r="C87" s="3"/>
    </row>
  </sheetData>
  <sortState xmlns:xlrd2="http://schemas.microsoft.com/office/spreadsheetml/2017/richdata2" ref="A12:T30">
    <sortCondition ref="C12:C30"/>
  </sortState>
  <mergeCells count="4">
    <mergeCell ref="A6:L6"/>
    <mergeCell ref="A50:L50"/>
    <mergeCell ref="A52:L52"/>
    <mergeCell ref="G3:L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757"/>
  <sheetViews>
    <sheetView tabSelected="1" zoomScale="131" zoomScaleNormal="131"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1.140625" style="2" customWidth="1"/>
    <col min="4" max="4" width="5.140625" style="2" customWidth="1"/>
    <col min="5" max="5" width="9.42578125" style="2" customWidth="1"/>
    <col min="6" max="6" width="0.7109375" style="2" customWidth="1"/>
    <col min="7" max="7" width="7.140625" style="2" customWidth="1"/>
    <col min="8" max="8" width="1.140625" style="2" customWidth="1"/>
    <col min="9" max="9" width="6.140625" style="2" customWidth="1"/>
    <col min="10" max="10" width="4.85546875" style="2" customWidth="1"/>
    <col min="11" max="11" width="5.85546875" style="2" customWidth="1"/>
    <col min="12"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87" customWidth="1"/>
    <col min="23" max="23" width="3.85546875" style="56" customWidth="1"/>
    <col min="24" max="24" width="6.7109375" style="16" customWidth="1"/>
    <col min="25" max="25" width="1" style="87" customWidth="1"/>
    <col min="26" max="26" width="3.7109375" style="41" customWidth="1"/>
    <col min="27" max="27" width="6.7109375" style="41" customWidth="1"/>
    <col min="28" max="28" width="5.140625" style="60" customWidth="1"/>
    <col min="29" max="29" width="6.7109375" style="18" customWidth="1"/>
    <col min="30" max="30" width="5.140625" style="16" customWidth="1"/>
    <col min="31" max="31" width="4.5703125" style="66" customWidth="1"/>
    <col min="32" max="32" width="4.140625" style="66" customWidth="1"/>
    <col min="33" max="33" width="6.7109375" style="18" customWidth="1"/>
    <col min="34" max="34" width="1" style="87" customWidth="1"/>
    <col min="35" max="35" width="4.28515625" style="121"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07" t="s">
        <v>55</v>
      </c>
      <c r="D1" s="39"/>
      <c r="E1" s="73" t="s">
        <v>22</v>
      </c>
      <c r="F1" s="73"/>
      <c r="G1" s="30" t="s">
        <v>47</v>
      </c>
      <c r="H1" s="30"/>
      <c r="I1" s="30"/>
      <c r="J1" s="30"/>
      <c r="K1" s="30"/>
      <c r="L1" s="30"/>
      <c r="M1" s="30"/>
      <c r="N1" s="30"/>
      <c r="P1" s="73" t="s">
        <v>23</v>
      </c>
      <c r="Q1" s="86"/>
      <c r="R1" s="29"/>
      <c r="S1" s="38">
        <f>IF(Suggested="Yes",AA1,AG1)</f>
        <v>0.05</v>
      </c>
      <c r="T1" s="36" t="s">
        <v>46</v>
      </c>
      <c r="U1" s="5" t="str">
        <f>+Instructions!$B$3</f>
        <v>D</v>
      </c>
      <c r="V1" s="51"/>
      <c r="W1" s="55">
        <f>+Instructions!$C$22</f>
        <v>0</v>
      </c>
      <c r="X1" s="17">
        <f t="shared" ref="X1:X7" si="0">ROUND($AA1*(1-W1)+0.004999,2)</f>
        <v>0.05</v>
      </c>
      <c r="Y1" s="51"/>
      <c r="Z1" s="6" t="s">
        <v>1200</v>
      </c>
      <c r="AA1" s="38">
        <v>0.05</v>
      </c>
      <c r="AB1" s="59">
        <f t="shared" ref="AB1:AC7" si="1">+W1</f>
        <v>0</v>
      </c>
      <c r="AC1" s="17">
        <f t="shared" si="1"/>
        <v>0.05</v>
      </c>
      <c r="AD1" s="12">
        <f t="shared" ref="AD1:AD7" si="2">(AG1-AC1)/AG1</f>
        <v>0</v>
      </c>
      <c r="AE1" s="115"/>
      <c r="AF1" s="122">
        <v>1</v>
      </c>
      <c r="AG1" s="37">
        <f t="shared" ref="AG1:AG7" si="3">SUM(AJ1:AL1)+AE1</f>
        <v>0.05</v>
      </c>
      <c r="AH1" s="51"/>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3" t="s">
        <v>59</v>
      </c>
    </row>
    <row r="2" spans="2:41" s="3" customFormat="1" ht="9.9499999999999993" hidden="1" customHeight="1" x14ac:dyDescent="0.2">
      <c r="B2" s="108" t="s">
        <v>44</v>
      </c>
      <c r="D2" s="39"/>
      <c r="E2" s="73" t="s">
        <v>22</v>
      </c>
      <c r="F2" s="73"/>
      <c r="G2" s="30" t="s">
        <v>24</v>
      </c>
      <c r="H2" s="30"/>
      <c r="I2" s="30" t="s">
        <v>25</v>
      </c>
      <c r="J2" s="30"/>
      <c r="K2" s="30"/>
      <c r="L2" s="30"/>
      <c r="M2" s="30"/>
      <c r="N2" s="30"/>
      <c r="P2" s="73"/>
      <c r="Q2" s="86"/>
      <c r="R2" s="29"/>
      <c r="S2" s="38">
        <f t="shared" ref="S2:S7" si="8">IF(Suggested="Yes",AA2,AG2)</f>
        <v>0.05</v>
      </c>
      <c r="T2" s="36" t="s">
        <v>45</v>
      </c>
      <c r="U2" s="5" t="str">
        <f>+Instructions!$B$3</f>
        <v>D</v>
      </c>
      <c r="V2" s="51"/>
      <c r="W2" s="55">
        <f>+Instructions!$C$22</f>
        <v>0</v>
      </c>
      <c r="X2" s="38">
        <f t="shared" si="0"/>
        <v>0.05</v>
      </c>
      <c r="Y2" s="51"/>
      <c r="Z2" s="6" t="s">
        <v>1200</v>
      </c>
      <c r="AA2" s="38">
        <v>0.05</v>
      </c>
      <c r="AB2" s="59">
        <f t="shared" si="1"/>
        <v>0</v>
      </c>
      <c r="AC2" s="38">
        <f t="shared" si="1"/>
        <v>0.05</v>
      </c>
      <c r="AD2" s="59">
        <f t="shared" si="2"/>
        <v>0</v>
      </c>
      <c r="AE2" s="115"/>
      <c r="AF2" s="124">
        <v>2</v>
      </c>
      <c r="AG2" s="43">
        <f t="shared" si="3"/>
        <v>0.05</v>
      </c>
      <c r="AH2" s="51"/>
      <c r="AJ2" s="17">
        <f t="shared" si="4"/>
        <v>0.05</v>
      </c>
      <c r="AK2" s="17">
        <f t="shared" si="5"/>
        <v>0</v>
      </c>
      <c r="AL2" s="17">
        <f t="shared" si="6"/>
        <v>0</v>
      </c>
      <c r="AM2" s="17" t="str">
        <f t="shared" si="7"/>
        <v/>
      </c>
      <c r="AO2" s="93" t="s">
        <v>59</v>
      </c>
    </row>
    <row r="3" spans="2:41" s="3" customFormat="1" ht="9.9499999999999993" hidden="1" customHeight="1" x14ac:dyDescent="0.2">
      <c r="B3" s="106" t="s">
        <v>6</v>
      </c>
      <c r="D3" s="39"/>
      <c r="E3" s="73" t="s">
        <v>22</v>
      </c>
      <c r="F3" s="73"/>
      <c r="G3" s="30" t="s">
        <v>24</v>
      </c>
      <c r="H3" s="30"/>
      <c r="I3" s="30" t="s">
        <v>25</v>
      </c>
      <c r="J3" s="30"/>
      <c r="K3" s="30"/>
      <c r="L3" s="30"/>
      <c r="M3" s="30"/>
      <c r="N3" s="30"/>
      <c r="P3" s="73"/>
      <c r="Q3" s="86"/>
      <c r="R3" s="29"/>
      <c r="S3" s="38">
        <f t="shared" si="8"/>
        <v>0.05</v>
      </c>
      <c r="T3" s="36" t="s">
        <v>45</v>
      </c>
      <c r="U3" s="5" t="str">
        <f>+Instructions!$B$3</f>
        <v>D</v>
      </c>
      <c r="V3" s="51"/>
      <c r="W3" s="55">
        <f>+Instructions!$C$22</f>
        <v>0</v>
      </c>
      <c r="X3" s="17">
        <f t="shared" si="0"/>
        <v>0.05</v>
      </c>
      <c r="Y3" s="51"/>
      <c r="Z3" s="6" t="s">
        <v>1200</v>
      </c>
      <c r="AA3" s="38">
        <v>0.05</v>
      </c>
      <c r="AB3" s="59">
        <f t="shared" si="1"/>
        <v>0</v>
      </c>
      <c r="AC3" s="17">
        <f t="shared" si="1"/>
        <v>0.05</v>
      </c>
      <c r="AD3" s="12">
        <f t="shared" si="2"/>
        <v>0</v>
      </c>
      <c r="AE3" s="115"/>
      <c r="AF3" s="123">
        <v>3</v>
      </c>
      <c r="AG3" s="52">
        <f t="shared" si="3"/>
        <v>0.05</v>
      </c>
      <c r="AH3" s="51"/>
      <c r="AJ3" s="17">
        <f t="shared" si="4"/>
        <v>0.05</v>
      </c>
      <c r="AK3" s="17">
        <f t="shared" si="5"/>
        <v>0</v>
      </c>
      <c r="AL3" s="17">
        <f t="shared" si="6"/>
        <v>0</v>
      </c>
      <c r="AM3" s="17" t="str">
        <f t="shared" si="7"/>
        <v/>
      </c>
      <c r="AO3" s="93" t="s">
        <v>59</v>
      </c>
    </row>
    <row r="4" spans="2:41" s="3" customFormat="1" ht="9.9499999999999993" hidden="1" customHeight="1" x14ac:dyDescent="0.2">
      <c r="B4" s="109">
        <v>0</v>
      </c>
      <c r="D4" s="39"/>
      <c r="E4" s="73" t="s">
        <v>22</v>
      </c>
      <c r="F4" s="73"/>
      <c r="G4" s="30" t="s">
        <v>24</v>
      </c>
      <c r="H4" s="30"/>
      <c r="I4" s="30" t="s">
        <v>25</v>
      </c>
      <c r="J4" s="30"/>
      <c r="K4" s="30"/>
      <c r="L4" s="30"/>
      <c r="M4" s="30"/>
      <c r="N4" s="30"/>
      <c r="P4" s="73"/>
      <c r="Q4" s="86"/>
      <c r="R4" s="29"/>
      <c r="S4" s="38">
        <f t="shared" si="8"/>
        <v>0</v>
      </c>
      <c r="T4" s="36" t="s">
        <v>45</v>
      </c>
      <c r="U4" s="5" t="str">
        <f>+Instructions!$B$3</f>
        <v>D</v>
      </c>
      <c r="V4" s="51"/>
      <c r="W4" s="55">
        <f>+Instructions!$C$22</f>
        <v>0</v>
      </c>
      <c r="X4" s="17">
        <f t="shared" si="0"/>
        <v>0</v>
      </c>
      <c r="Y4" s="51"/>
      <c r="Z4" s="6" t="s">
        <v>1200</v>
      </c>
      <c r="AA4" s="38">
        <v>0</v>
      </c>
      <c r="AB4" s="59">
        <f t="shared" si="1"/>
        <v>0</v>
      </c>
      <c r="AC4" s="17">
        <f t="shared" si="1"/>
        <v>0</v>
      </c>
      <c r="AD4" s="12" t="e">
        <f t="shared" si="2"/>
        <v>#DIV/0!</v>
      </c>
      <c r="AE4" s="115"/>
      <c r="AF4" s="125">
        <v>4</v>
      </c>
      <c r="AG4" s="102">
        <f t="shared" si="3"/>
        <v>0</v>
      </c>
      <c r="AH4" s="51"/>
      <c r="AJ4" s="17">
        <f t="shared" si="4"/>
        <v>0</v>
      </c>
      <c r="AK4" s="17">
        <f t="shared" si="5"/>
        <v>0</v>
      </c>
      <c r="AL4" s="17">
        <f t="shared" si="6"/>
        <v>0</v>
      </c>
      <c r="AM4" s="17" t="str">
        <f t="shared" si="7"/>
        <v/>
      </c>
      <c r="AO4" s="93" t="s">
        <v>59</v>
      </c>
    </row>
    <row r="5" spans="2:41" s="3" customFormat="1" ht="9.9499999999999993" hidden="1" customHeight="1" x14ac:dyDescent="0.2">
      <c r="B5" s="110">
        <v>0</v>
      </c>
      <c r="D5" s="39"/>
      <c r="E5" s="73" t="s">
        <v>22</v>
      </c>
      <c r="F5" s="73"/>
      <c r="G5" s="30" t="s">
        <v>24</v>
      </c>
      <c r="H5" s="30"/>
      <c r="I5" s="30" t="s">
        <v>25</v>
      </c>
      <c r="J5" s="30"/>
      <c r="K5" s="30"/>
      <c r="L5" s="30"/>
      <c r="M5" s="30"/>
      <c r="N5" s="30"/>
      <c r="P5" s="73"/>
      <c r="Q5" s="86"/>
      <c r="R5" s="29"/>
      <c r="S5" s="38">
        <f t="shared" si="8"/>
        <v>0</v>
      </c>
      <c r="T5" s="36" t="s">
        <v>45</v>
      </c>
      <c r="U5" s="5" t="str">
        <f>+Instructions!$B$3</f>
        <v>D</v>
      </c>
      <c r="V5" s="51"/>
      <c r="W5" s="55">
        <f>+Instructions!$C$22</f>
        <v>0</v>
      </c>
      <c r="X5" s="17">
        <f t="shared" si="0"/>
        <v>0</v>
      </c>
      <c r="Y5" s="51"/>
      <c r="Z5" s="6" t="s">
        <v>1200</v>
      </c>
      <c r="AA5" s="38">
        <v>0</v>
      </c>
      <c r="AB5" s="59">
        <f t="shared" si="1"/>
        <v>0</v>
      </c>
      <c r="AC5" s="17">
        <f t="shared" si="1"/>
        <v>0</v>
      </c>
      <c r="AD5" s="12" t="e">
        <f t="shared" si="2"/>
        <v>#DIV/0!</v>
      </c>
      <c r="AE5" s="115"/>
      <c r="AF5" s="126">
        <v>5</v>
      </c>
      <c r="AG5" s="103">
        <f t="shared" si="3"/>
        <v>0</v>
      </c>
      <c r="AH5" s="51"/>
      <c r="AJ5" s="17">
        <f t="shared" si="4"/>
        <v>0</v>
      </c>
      <c r="AK5" s="17">
        <f t="shared" si="5"/>
        <v>0</v>
      </c>
      <c r="AL5" s="17">
        <f t="shared" si="6"/>
        <v>0</v>
      </c>
      <c r="AM5" s="17" t="str">
        <f t="shared" si="7"/>
        <v/>
      </c>
      <c r="AO5" s="93" t="s">
        <v>59</v>
      </c>
    </row>
    <row r="6" spans="2:41" s="3" customFormat="1" ht="9.9499999999999993" hidden="1" customHeight="1" x14ac:dyDescent="0.2">
      <c r="B6" s="111">
        <v>0</v>
      </c>
      <c r="D6" s="39"/>
      <c r="E6" s="73" t="s">
        <v>22</v>
      </c>
      <c r="F6" s="73"/>
      <c r="G6" s="30" t="s">
        <v>24</v>
      </c>
      <c r="H6" s="30"/>
      <c r="I6" s="30" t="s">
        <v>25</v>
      </c>
      <c r="J6" s="30"/>
      <c r="K6" s="30"/>
      <c r="L6" s="30"/>
      <c r="M6" s="30"/>
      <c r="N6" s="30"/>
      <c r="P6" s="73"/>
      <c r="Q6" s="86"/>
      <c r="R6" s="29"/>
      <c r="S6" s="38">
        <f t="shared" si="8"/>
        <v>0</v>
      </c>
      <c r="T6" s="36" t="s">
        <v>45</v>
      </c>
      <c r="U6" s="5" t="str">
        <f>+Instructions!$B$3</f>
        <v>D</v>
      </c>
      <c r="V6" s="51"/>
      <c r="W6" s="55">
        <f>+Instructions!$C$22</f>
        <v>0</v>
      </c>
      <c r="X6" s="17">
        <f t="shared" si="0"/>
        <v>0</v>
      </c>
      <c r="Y6" s="51"/>
      <c r="Z6" s="6" t="s">
        <v>1200</v>
      </c>
      <c r="AA6" s="38">
        <v>0</v>
      </c>
      <c r="AB6" s="59">
        <f t="shared" si="1"/>
        <v>0</v>
      </c>
      <c r="AC6" s="17">
        <f t="shared" si="1"/>
        <v>0</v>
      </c>
      <c r="AD6" s="12" t="e">
        <f t="shared" si="2"/>
        <v>#DIV/0!</v>
      </c>
      <c r="AE6" s="115"/>
      <c r="AF6" s="127">
        <v>6</v>
      </c>
      <c r="AG6" s="104">
        <f t="shared" si="3"/>
        <v>0</v>
      </c>
      <c r="AH6" s="51"/>
      <c r="AJ6" s="17">
        <f t="shared" si="4"/>
        <v>0</v>
      </c>
      <c r="AK6" s="17">
        <f t="shared" si="5"/>
        <v>0</v>
      </c>
      <c r="AL6" s="17">
        <f t="shared" si="6"/>
        <v>0</v>
      </c>
      <c r="AM6" s="17" t="str">
        <f t="shared" si="7"/>
        <v/>
      </c>
      <c r="AO6" s="93" t="s">
        <v>59</v>
      </c>
    </row>
    <row r="7" spans="2:41" s="3" customFormat="1" ht="9.9499999999999993" hidden="1" customHeight="1" x14ac:dyDescent="0.2">
      <c r="B7" s="112">
        <v>0</v>
      </c>
      <c r="D7" s="39"/>
      <c r="E7" s="73" t="s">
        <v>22</v>
      </c>
      <c r="F7" s="73"/>
      <c r="G7" s="30" t="s">
        <v>24</v>
      </c>
      <c r="H7" s="30"/>
      <c r="I7" s="30" t="s">
        <v>25</v>
      </c>
      <c r="J7" s="30"/>
      <c r="K7" s="30"/>
      <c r="L7" s="30"/>
      <c r="M7" s="30"/>
      <c r="N7" s="30"/>
      <c r="P7" s="73"/>
      <c r="Q7" s="86"/>
      <c r="R7" s="29"/>
      <c r="S7" s="38">
        <f t="shared" si="8"/>
        <v>0</v>
      </c>
      <c r="T7" s="36" t="s">
        <v>45</v>
      </c>
      <c r="U7" s="5" t="str">
        <f>+Instructions!$B$3</f>
        <v>D</v>
      </c>
      <c r="V7" s="51"/>
      <c r="W7" s="55">
        <f>+Instructions!$C$22</f>
        <v>0</v>
      </c>
      <c r="X7" s="17">
        <f t="shared" si="0"/>
        <v>0</v>
      </c>
      <c r="Y7" s="51"/>
      <c r="Z7" s="6" t="s">
        <v>1200</v>
      </c>
      <c r="AA7" s="38">
        <v>0</v>
      </c>
      <c r="AB7" s="59">
        <f t="shared" si="1"/>
        <v>0</v>
      </c>
      <c r="AC7" s="17">
        <f t="shared" si="1"/>
        <v>0</v>
      </c>
      <c r="AD7" s="12" t="e">
        <f t="shared" si="2"/>
        <v>#DIV/0!</v>
      </c>
      <c r="AE7" s="115"/>
      <c r="AF7" s="128">
        <v>7</v>
      </c>
      <c r="AG7" s="105">
        <f t="shared" si="3"/>
        <v>0</v>
      </c>
      <c r="AH7" s="51"/>
      <c r="AJ7" s="17">
        <f t="shared" si="4"/>
        <v>0</v>
      </c>
      <c r="AK7" s="17">
        <f t="shared" si="5"/>
        <v>0</v>
      </c>
      <c r="AL7" s="17">
        <f t="shared" si="6"/>
        <v>0</v>
      </c>
      <c r="AM7" s="17" t="str">
        <f t="shared" si="7"/>
        <v/>
      </c>
      <c r="AO7" s="93" t="s">
        <v>59</v>
      </c>
    </row>
    <row r="8" spans="2:41" s="3" customFormat="1" ht="9.9499999999999993" hidden="1" customHeight="1" x14ac:dyDescent="0.2">
      <c r="B8" s="113" t="s">
        <v>57</v>
      </c>
      <c r="D8" s="39"/>
      <c r="E8" s="73"/>
      <c r="F8" s="73"/>
      <c r="G8" s="30"/>
      <c r="H8" s="30"/>
      <c r="I8" s="30"/>
      <c r="J8" s="30"/>
      <c r="K8" s="30"/>
      <c r="L8" s="30"/>
      <c r="M8" s="30"/>
      <c r="N8" s="30"/>
      <c r="P8" s="73"/>
      <c r="Q8" s="86" t="s">
        <v>12</v>
      </c>
      <c r="R8" s="29" t="s">
        <v>51</v>
      </c>
      <c r="S8" s="38">
        <v>1000</v>
      </c>
      <c r="T8" s="36" t="s">
        <v>58</v>
      </c>
      <c r="U8" s="36"/>
      <c r="V8" s="51"/>
      <c r="W8" s="55">
        <v>0.1</v>
      </c>
      <c r="X8" s="38">
        <v>1000</v>
      </c>
      <c r="Y8" s="51"/>
      <c r="Z8" s="38" t="s">
        <v>58</v>
      </c>
      <c r="AA8" s="38">
        <v>1000</v>
      </c>
      <c r="AB8" s="59">
        <v>0.1</v>
      </c>
      <c r="AC8" s="38">
        <v>1000</v>
      </c>
      <c r="AD8" s="59">
        <v>0.1</v>
      </c>
      <c r="AE8" s="74">
        <v>10</v>
      </c>
      <c r="AF8" s="74"/>
      <c r="AG8" s="38">
        <v>1000</v>
      </c>
      <c r="AH8" s="51"/>
      <c r="AI8" s="119"/>
      <c r="AJ8" s="38"/>
      <c r="AK8" s="38"/>
      <c r="AL8" s="38"/>
      <c r="AM8" s="38"/>
      <c r="AO8" s="93" t="s">
        <v>59</v>
      </c>
    </row>
    <row r="9" spans="2:41" s="3" customFormat="1" ht="12.75" hidden="1" x14ac:dyDescent="0.2">
      <c r="D9" s="32"/>
      <c r="E9" s="32"/>
      <c r="F9" s="32"/>
      <c r="G9" s="32"/>
      <c r="H9" s="32"/>
      <c r="I9" s="32"/>
      <c r="J9" s="32"/>
      <c r="K9" s="32"/>
      <c r="L9" s="32"/>
      <c r="M9" s="32"/>
      <c r="N9" s="32"/>
      <c r="O9" s="32"/>
      <c r="P9" s="13"/>
      <c r="Q9" s="33"/>
      <c r="R9" s="32"/>
      <c r="S9" s="34"/>
      <c r="T9" s="32"/>
      <c r="U9" s="42"/>
      <c r="V9" s="51"/>
      <c r="W9" s="88"/>
      <c r="X9" s="45"/>
      <c r="Y9" s="51"/>
      <c r="Z9" s="43"/>
      <c r="AA9" s="43"/>
      <c r="AB9" s="44"/>
      <c r="AC9" s="43"/>
      <c r="AD9" s="45"/>
      <c r="AE9" s="61"/>
      <c r="AF9" s="61"/>
      <c r="AG9" s="43"/>
      <c r="AH9" s="51"/>
      <c r="AI9" s="120"/>
      <c r="AJ9" s="43"/>
      <c r="AK9" s="43"/>
      <c r="AL9" s="43"/>
      <c r="AM9" s="43"/>
      <c r="AN9" s="32"/>
      <c r="AO9" s="93" t="s">
        <v>59</v>
      </c>
    </row>
    <row r="10" spans="2:41" s="3" customFormat="1" ht="9.9499999999999993" hidden="1" customHeight="1" x14ac:dyDescent="0.2">
      <c r="I10" s="6"/>
      <c r="J10" s="6"/>
      <c r="K10" s="6"/>
      <c r="L10" s="6"/>
      <c r="M10" s="6"/>
      <c r="N10" s="6"/>
      <c r="O10" s="285" t="s">
        <v>21</v>
      </c>
      <c r="P10" s="286"/>
      <c r="Q10" s="286"/>
      <c r="R10" s="286"/>
      <c r="S10" s="286"/>
      <c r="T10" s="287"/>
      <c r="U10" s="19"/>
      <c r="V10" s="51"/>
      <c r="W10" s="293" t="s">
        <v>42</v>
      </c>
      <c r="X10" s="293"/>
      <c r="Y10" s="51"/>
      <c r="Z10" s="291" t="s">
        <v>43</v>
      </c>
      <c r="AA10" s="291"/>
      <c r="AB10" s="291"/>
      <c r="AC10" s="291"/>
      <c r="AD10" s="291"/>
      <c r="AE10" s="291"/>
      <c r="AF10" s="291"/>
      <c r="AG10" s="291"/>
      <c r="AH10" s="51"/>
      <c r="AI10" s="90"/>
      <c r="AO10" s="93" t="s">
        <v>59</v>
      </c>
    </row>
    <row r="11" spans="2:41" s="30" customFormat="1" ht="9.9499999999999993" hidden="1" customHeight="1" x14ac:dyDescent="0.2">
      <c r="D11" s="23" t="s">
        <v>9</v>
      </c>
      <c r="E11" s="24"/>
      <c r="F11" s="24"/>
      <c r="G11" s="24"/>
      <c r="H11" s="24"/>
      <c r="I11" s="25"/>
      <c r="J11" s="25"/>
      <c r="K11" s="25"/>
      <c r="L11" s="25"/>
      <c r="M11" s="25"/>
      <c r="N11" s="25"/>
      <c r="O11" s="282" t="s">
        <v>50</v>
      </c>
      <c r="P11" s="283"/>
      <c r="Q11" s="26" t="s">
        <v>12</v>
      </c>
      <c r="R11" s="26" t="s">
        <v>16</v>
      </c>
      <c r="S11" s="27" t="str">
        <f>IF(Suggested="Yes",AA11,AG11)</f>
        <v>List Price</v>
      </c>
      <c r="T11" s="26" t="s">
        <v>15</v>
      </c>
      <c r="U11" s="28" t="s">
        <v>14</v>
      </c>
      <c r="V11" s="51"/>
      <c r="W11" s="53" t="s">
        <v>17</v>
      </c>
      <c r="X11" s="14" t="s">
        <v>13</v>
      </c>
      <c r="Y11" s="51"/>
      <c r="Z11" s="68" t="s">
        <v>61</v>
      </c>
      <c r="AA11" s="68" t="s">
        <v>11</v>
      </c>
      <c r="AB11" s="40" t="s">
        <v>18</v>
      </c>
      <c r="AC11" s="28" t="s">
        <v>19</v>
      </c>
      <c r="AD11" s="28" t="s">
        <v>28</v>
      </c>
      <c r="AE11" s="63" t="s">
        <v>62</v>
      </c>
      <c r="AF11" s="91" t="s">
        <v>53</v>
      </c>
      <c r="AG11" s="63" t="s">
        <v>2</v>
      </c>
      <c r="AH11" s="51"/>
      <c r="AJ11" s="28" t="s">
        <v>75</v>
      </c>
      <c r="AK11" s="129" t="s">
        <v>76</v>
      </c>
      <c r="AL11" s="28" t="s">
        <v>77</v>
      </c>
      <c r="AM11" s="28" t="s">
        <v>78</v>
      </c>
      <c r="AN11" s="3"/>
      <c r="AO11" s="93" t="s">
        <v>59</v>
      </c>
    </row>
    <row r="12" spans="2:41" s="3" customFormat="1" ht="9.9499999999999993" hidden="1" customHeight="1" x14ac:dyDescent="0.2">
      <c r="D12" s="32"/>
      <c r="E12" s="32"/>
      <c r="F12" s="32"/>
      <c r="G12" s="32"/>
      <c r="H12" s="32"/>
      <c r="I12" s="32"/>
      <c r="J12" s="32"/>
      <c r="K12" s="32"/>
      <c r="L12" s="32"/>
      <c r="M12" s="32"/>
      <c r="N12" s="32"/>
      <c r="O12" s="32"/>
      <c r="P12" s="13"/>
      <c r="Q12" s="33"/>
      <c r="R12" s="32"/>
      <c r="S12" s="34"/>
      <c r="T12" s="32"/>
      <c r="U12" s="42"/>
      <c r="V12" s="51"/>
      <c r="W12" s="88"/>
      <c r="X12" s="45"/>
      <c r="Y12" s="51"/>
      <c r="Z12" s="43"/>
      <c r="AA12" s="43"/>
      <c r="AB12" s="44"/>
      <c r="AC12" s="43"/>
      <c r="AD12" s="45"/>
      <c r="AE12" s="61"/>
      <c r="AF12" s="61"/>
      <c r="AG12" s="43"/>
      <c r="AH12" s="51"/>
      <c r="AI12" s="120"/>
      <c r="AJ12" s="43"/>
      <c r="AK12" s="43"/>
      <c r="AL12" s="43"/>
      <c r="AM12" s="43"/>
      <c r="AN12" s="32"/>
      <c r="AO12" s="93" t="s">
        <v>59</v>
      </c>
    </row>
    <row r="13" spans="2:41" s="11" customFormat="1" ht="15.95" customHeight="1" x14ac:dyDescent="0.2">
      <c r="I13" s="152"/>
      <c r="O13" s="279" t="str">
        <f>"File '"&amp;Instructions!B2&amp;"' - "&amp;Instructions!B1</f>
        <v>File 'M' - Mosa.</v>
      </c>
      <c r="P13" s="279"/>
      <c r="Q13" s="279"/>
      <c r="R13" s="279"/>
      <c r="S13" s="279"/>
      <c r="T13" s="279"/>
      <c r="U13" s="71"/>
      <c r="V13" s="51"/>
      <c r="W13" s="294" t="s">
        <v>10</v>
      </c>
      <c r="X13" s="294"/>
      <c r="Y13" s="51"/>
      <c r="Z13" s="20"/>
      <c r="AA13" s="20"/>
      <c r="AB13" s="58"/>
      <c r="AD13" s="20"/>
      <c r="AE13" s="65"/>
      <c r="AF13" s="65"/>
      <c r="AG13" s="20" t="s">
        <v>20</v>
      </c>
      <c r="AH13" s="51"/>
      <c r="AI13" s="92"/>
      <c r="AN13" s="3"/>
      <c r="AO13" s="31" t="s">
        <v>59</v>
      </c>
    </row>
    <row r="14" spans="2:41" s="11" customFormat="1" ht="15.95" customHeight="1" x14ac:dyDescent="0.2">
      <c r="G14" s="152"/>
      <c r="O14" s="72"/>
      <c r="P14" s="72"/>
      <c r="Q14" s="72"/>
      <c r="R14" s="72"/>
      <c r="S14" s="21"/>
      <c r="T14" s="180" t="str">
        <f>+Instructions!B4</f>
        <v>11/1/25</v>
      </c>
      <c r="U14" s="71"/>
      <c r="V14" s="51"/>
      <c r="W14" s="70"/>
      <c r="X14" s="70"/>
      <c r="Y14" s="51"/>
      <c r="Z14" s="57"/>
      <c r="AA14" s="57"/>
      <c r="AB14" s="58"/>
      <c r="AD14" s="20"/>
      <c r="AE14" s="292">
        <f ca="1">TODAY()</f>
        <v>45947</v>
      </c>
      <c r="AF14" s="292"/>
      <c r="AG14" s="292"/>
      <c r="AH14" s="51"/>
      <c r="AI14" s="92"/>
      <c r="AN14" s="3"/>
      <c r="AO14" s="31" t="s">
        <v>59</v>
      </c>
    </row>
    <row r="15" spans="2:41" s="11" customFormat="1" ht="9.9499999999999993" customHeight="1" x14ac:dyDescent="0.2">
      <c r="B15" s="11" t="s">
        <v>88</v>
      </c>
      <c r="N15" s="284" t="str">
        <f>IF(Instructions!C8="","",+Instructions!C8)</f>
        <v>In-House Distribution Only</v>
      </c>
      <c r="O15" s="284"/>
      <c r="P15" s="284"/>
      <c r="Q15" s="284"/>
      <c r="R15" s="284"/>
      <c r="S15" s="284"/>
      <c r="T15" s="284"/>
      <c r="U15" s="71"/>
      <c r="V15" s="51"/>
      <c r="W15" s="70"/>
      <c r="X15" s="70"/>
      <c r="Y15" s="51"/>
      <c r="Z15" s="57"/>
      <c r="AA15" s="57"/>
      <c r="AB15" s="58"/>
      <c r="AD15" s="20"/>
      <c r="AE15" s="65"/>
      <c r="AF15" s="65"/>
      <c r="AH15" s="51"/>
      <c r="AI15" s="92"/>
      <c r="AN15" s="3"/>
      <c r="AO15" s="31" t="s">
        <v>59</v>
      </c>
    </row>
    <row r="16" spans="2:41" s="3" customFormat="1" ht="12" customHeight="1" x14ac:dyDescent="0.2">
      <c r="C16" s="152" t="str">
        <f>"Product Code '"&amp;Instructions!B3&amp;"'"</f>
        <v>Product Code 'D'</v>
      </c>
      <c r="N16" s="284"/>
      <c r="O16" s="284"/>
      <c r="P16" s="284"/>
      <c r="Q16" s="284"/>
      <c r="R16" s="284"/>
      <c r="S16" s="284"/>
      <c r="T16" s="284"/>
      <c r="U16" s="5"/>
      <c r="V16" s="51"/>
      <c r="W16" s="69"/>
      <c r="X16" s="69"/>
      <c r="Y16" s="51"/>
      <c r="Z16" s="38"/>
      <c r="AA16" s="38"/>
      <c r="AB16" s="54"/>
      <c r="AC16" s="17"/>
      <c r="AD16" s="15"/>
      <c r="AE16" s="64"/>
      <c r="AF16" s="64"/>
      <c r="AG16" s="84" t="str">
        <f>IF(Instructions!$C$8="","",Instructions!$C$8)</f>
        <v>In-House Distribution Only</v>
      </c>
      <c r="AH16" s="51"/>
      <c r="AI16" s="118"/>
      <c r="AJ16" s="17"/>
      <c r="AK16" s="17"/>
      <c r="AL16" s="17"/>
      <c r="AM16" s="17"/>
      <c r="AO16" s="31" t="s">
        <v>59</v>
      </c>
    </row>
    <row r="17" spans="2:41" s="3" customFormat="1" ht="3.95" customHeight="1" x14ac:dyDescent="0.2">
      <c r="C17" s="152"/>
      <c r="P17" s="4"/>
      <c r="Q17" s="6"/>
      <c r="S17" s="21"/>
      <c r="T17" s="67"/>
      <c r="U17" s="5"/>
      <c r="V17" s="51"/>
      <c r="W17" s="69"/>
      <c r="X17" s="69"/>
      <c r="Y17" s="51"/>
      <c r="Z17" s="38"/>
      <c r="AA17" s="38"/>
      <c r="AB17" s="54"/>
      <c r="AC17" s="17"/>
      <c r="AD17" s="15"/>
      <c r="AE17" s="64"/>
      <c r="AF17" s="64"/>
      <c r="AG17" s="17"/>
      <c r="AH17" s="51"/>
      <c r="AI17" s="118"/>
      <c r="AJ17" s="17"/>
      <c r="AK17" s="17"/>
      <c r="AL17" s="17"/>
      <c r="AM17" s="17"/>
      <c r="AO17" s="31" t="s">
        <v>59</v>
      </c>
    </row>
    <row r="18" spans="2:41" s="30" customFormat="1" ht="9.9499999999999993" customHeight="1" x14ac:dyDescent="0.2">
      <c r="C18" s="153" t="s">
        <v>9</v>
      </c>
      <c r="D18" s="76"/>
      <c r="E18" s="76"/>
      <c r="F18" s="76"/>
      <c r="G18" s="25"/>
      <c r="H18" s="25"/>
      <c r="I18" s="25"/>
      <c r="J18" s="25"/>
      <c r="K18" s="25"/>
      <c r="L18" s="25"/>
      <c r="M18" s="25"/>
      <c r="N18" s="25"/>
      <c r="O18" s="282" t="s">
        <v>50</v>
      </c>
      <c r="P18" s="283"/>
      <c r="Q18" s="26" t="s">
        <v>12</v>
      </c>
      <c r="R18" s="26" t="s">
        <v>16</v>
      </c>
      <c r="S18" s="27" t="str">
        <f>+S$11</f>
        <v>List Price</v>
      </c>
      <c r="T18" s="26" t="s">
        <v>15</v>
      </c>
      <c r="U18" s="26" t="str">
        <f>+U$11</f>
        <v>Code</v>
      </c>
      <c r="V18" s="51"/>
      <c r="W18" s="75" t="s">
        <v>17</v>
      </c>
      <c r="X18" s="27" t="s">
        <v>13</v>
      </c>
      <c r="Y18" s="51"/>
      <c r="Z18" s="40" t="s">
        <v>61</v>
      </c>
      <c r="AA18" s="40" t="s">
        <v>11</v>
      </c>
      <c r="AB18" s="40" t="str">
        <f t="shared" ref="AB18:AM18" si="9">+AB$11</f>
        <v>Disc</v>
      </c>
      <c r="AC18" s="28" t="str">
        <f t="shared" si="9"/>
        <v>Act. Cost</v>
      </c>
      <c r="AD18" s="28" t="str">
        <f t="shared" si="9"/>
        <v>GP%</v>
      </c>
      <c r="AE18" s="63" t="str">
        <f t="shared" si="9"/>
        <v>Adj.</v>
      </c>
      <c r="AF18" s="91" t="str">
        <f>+AF$11</f>
        <v>Group</v>
      </c>
      <c r="AG18" s="28" t="str">
        <f t="shared" si="9"/>
        <v>Price</v>
      </c>
      <c r="AH18" s="51"/>
      <c r="AJ18" s="28" t="str">
        <f t="shared" si="9"/>
        <v>Calc Price</v>
      </c>
      <c r="AK18" s="28" t="str">
        <f t="shared" si="9"/>
        <v>.05 Round</v>
      </c>
      <c r="AL18" s="28" t="str">
        <f t="shared" si="9"/>
        <v>Cents</v>
      </c>
      <c r="AM18" s="28" t="str">
        <f t="shared" si="9"/>
        <v>Round to</v>
      </c>
      <c r="AN18" s="3"/>
      <c r="AO18" s="31" t="s">
        <v>59</v>
      </c>
    </row>
    <row r="19" spans="2:41" s="181" customFormat="1" ht="9.9499999999999993" customHeight="1" x14ac:dyDescent="0.2">
      <c r="C19" s="281" t="s">
        <v>64</v>
      </c>
      <c r="D19" s="281"/>
      <c r="E19" s="281"/>
      <c r="F19" s="281"/>
      <c r="G19" s="281"/>
      <c r="H19" s="281"/>
      <c r="I19" s="281"/>
      <c r="J19" s="281"/>
      <c r="K19" s="281"/>
      <c r="L19" s="281"/>
      <c r="M19" s="281"/>
      <c r="N19" s="281"/>
      <c r="O19" s="281"/>
      <c r="P19" s="281"/>
      <c r="Q19" s="281"/>
      <c r="R19" s="281"/>
      <c r="S19" s="281"/>
      <c r="T19" s="281"/>
      <c r="U19" s="182"/>
      <c r="V19" s="51"/>
      <c r="W19" s="185"/>
      <c r="X19" s="185"/>
      <c r="Y19" s="51"/>
      <c r="Z19" s="186"/>
      <c r="AA19" s="186"/>
      <c r="AB19" s="187"/>
      <c r="AC19" s="183"/>
      <c r="AD19" s="184"/>
      <c r="AE19" s="188"/>
      <c r="AF19" s="189"/>
      <c r="AG19" s="183"/>
      <c r="AH19" s="51"/>
      <c r="AJ19" s="183"/>
      <c r="AK19" s="183"/>
      <c r="AL19" s="183"/>
      <c r="AM19" s="183"/>
      <c r="AN19" s="3"/>
      <c r="AO19" s="31" t="s">
        <v>59</v>
      </c>
    </row>
    <row r="20" spans="2:41" s="3" customFormat="1" ht="3.95" customHeight="1" x14ac:dyDescent="0.2">
      <c r="P20" s="73"/>
      <c r="Q20" s="86"/>
      <c r="R20" s="6"/>
      <c r="S20" s="38"/>
      <c r="T20" s="6"/>
      <c r="U20" s="5"/>
      <c r="V20" s="51"/>
      <c r="W20" s="55"/>
      <c r="X20" s="15"/>
      <c r="Y20" s="51"/>
      <c r="Z20" s="38"/>
      <c r="AA20" s="38"/>
      <c r="AB20" s="54"/>
      <c r="AC20" s="17"/>
      <c r="AD20" s="15"/>
      <c r="AE20" s="64"/>
      <c r="AF20" s="118"/>
      <c r="AG20" s="38"/>
      <c r="AH20" s="51"/>
      <c r="AJ20" s="17"/>
      <c r="AK20" s="17"/>
      <c r="AL20" s="17"/>
      <c r="AM20" s="17"/>
      <c r="AO20" s="31" t="s">
        <v>59</v>
      </c>
    </row>
    <row r="21" spans="2:41" s="3" customFormat="1" ht="9.9499999999999993" customHeight="1" x14ac:dyDescent="0.2">
      <c r="C21" s="280" t="s">
        <v>650</v>
      </c>
      <c r="D21" s="280"/>
      <c r="E21" s="280"/>
      <c r="F21" s="280"/>
      <c r="G21" s="280"/>
      <c r="H21" s="280"/>
      <c r="I21" s="280"/>
      <c r="J21" s="280"/>
      <c r="K21" s="280"/>
      <c r="L21" s="280"/>
      <c r="M21" s="280"/>
      <c r="N21" s="280"/>
      <c r="O21" s="3" t="s">
        <v>88</v>
      </c>
      <c r="P21" s="148" t="s">
        <v>88</v>
      </c>
      <c r="Q21" s="6" t="s">
        <v>88</v>
      </c>
      <c r="S21" s="21"/>
      <c r="T21" s="67"/>
      <c r="U21" s="5"/>
      <c r="V21" s="51"/>
      <c r="W21" s="69"/>
      <c r="X21" s="69"/>
      <c r="Y21" s="51"/>
      <c r="Z21" s="38"/>
      <c r="AA21" s="38"/>
      <c r="AB21" s="54"/>
      <c r="AC21" s="17"/>
      <c r="AD21" s="15"/>
      <c r="AE21" s="64"/>
      <c r="AF21" s="118"/>
      <c r="AG21" s="17"/>
      <c r="AH21" s="51"/>
      <c r="AJ21" s="17"/>
      <c r="AK21" s="17"/>
      <c r="AL21" s="17"/>
      <c r="AM21" s="17"/>
      <c r="AO21" s="31" t="s">
        <v>59</v>
      </c>
    </row>
    <row r="22" spans="2:41" s="3" customFormat="1" ht="3.95" customHeight="1" x14ac:dyDescent="0.2">
      <c r="L22" s="3" t="s">
        <v>88</v>
      </c>
      <c r="P22" s="73" t="s">
        <v>88</v>
      </c>
      <c r="Q22" s="86"/>
      <c r="R22" s="6"/>
      <c r="S22" s="38"/>
      <c r="T22" s="6"/>
      <c r="U22" s="5"/>
      <c r="V22" s="51"/>
      <c r="W22" s="55"/>
      <c r="X22" s="15"/>
      <c r="Y22" s="51"/>
      <c r="Z22" s="38"/>
      <c r="AA22" s="38"/>
      <c r="AB22" s="54"/>
      <c r="AC22" s="17"/>
      <c r="AD22" s="15"/>
      <c r="AE22" s="64"/>
      <c r="AF22" s="118"/>
      <c r="AG22" s="38"/>
      <c r="AH22" s="51"/>
      <c r="AJ22" s="17"/>
      <c r="AK22" s="17"/>
      <c r="AL22" s="17"/>
      <c r="AM22" s="17"/>
      <c r="AO22" s="31" t="s">
        <v>59</v>
      </c>
    </row>
    <row r="23" spans="2:41" s="3" customFormat="1" ht="9.9499999999999993" customHeight="1" x14ac:dyDescent="0.2">
      <c r="C23" s="154" t="s">
        <v>687</v>
      </c>
      <c r="D23" s="147"/>
      <c r="E23" s="147"/>
      <c r="L23" s="3" t="s">
        <v>88</v>
      </c>
      <c r="M23" s="3" t="s">
        <v>88</v>
      </c>
      <c r="P23" s="148"/>
      <c r="Q23" s="6"/>
      <c r="R23" s="218" t="s">
        <v>522</v>
      </c>
      <c r="S23" s="219" t="s">
        <v>524</v>
      </c>
      <c r="T23" s="222"/>
      <c r="U23" s="5"/>
      <c r="V23" s="51"/>
      <c r="W23" s="69"/>
      <c r="X23" s="69"/>
      <c r="Y23" s="51"/>
      <c r="Z23" s="38"/>
      <c r="AA23" s="38"/>
      <c r="AB23" s="54"/>
      <c r="AC23" s="17"/>
      <c r="AD23" s="15"/>
      <c r="AE23" s="64"/>
      <c r="AF23" s="118"/>
      <c r="AG23" s="17"/>
      <c r="AH23" s="51"/>
      <c r="AJ23" s="17"/>
      <c r="AK23" s="17"/>
      <c r="AL23" s="17"/>
      <c r="AM23" s="17"/>
      <c r="AO23" s="31" t="s">
        <v>59</v>
      </c>
    </row>
    <row r="24" spans="2:41" s="3" customFormat="1" ht="3" customHeight="1" x14ac:dyDescent="0.2">
      <c r="P24" s="73"/>
      <c r="Q24" s="86"/>
      <c r="R24" s="6"/>
      <c r="S24" s="38"/>
      <c r="T24" s="6"/>
      <c r="U24" s="5"/>
      <c r="V24" s="51"/>
      <c r="W24" s="55"/>
      <c r="X24" s="15"/>
      <c r="Y24" s="51"/>
      <c r="Z24" s="38"/>
      <c r="AA24" s="38"/>
      <c r="AB24" s="54"/>
      <c r="AC24" s="17"/>
      <c r="AD24" s="15"/>
      <c r="AE24" s="64"/>
      <c r="AF24" s="118"/>
      <c r="AG24" s="38"/>
      <c r="AH24" s="51"/>
      <c r="AJ24" s="17"/>
      <c r="AK24" s="17"/>
      <c r="AL24" s="17"/>
      <c r="AM24" s="17"/>
      <c r="AO24" s="31" t="s">
        <v>59</v>
      </c>
    </row>
    <row r="25" spans="2:41" s="156" customFormat="1" ht="9.9499999999999993" customHeight="1" x14ac:dyDescent="0.2">
      <c r="C25" s="159"/>
      <c r="D25" s="39" t="s">
        <v>8</v>
      </c>
      <c r="E25" s="150" t="s">
        <v>457</v>
      </c>
      <c r="F25" s="150"/>
      <c r="H25" s="150" t="s">
        <v>689</v>
      </c>
      <c r="I25" s="150"/>
      <c r="K25" s="150" t="s">
        <v>691</v>
      </c>
      <c r="P25" s="150"/>
      <c r="Q25" s="150"/>
      <c r="R25" s="150"/>
      <c r="S25" s="38"/>
      <c r="T25" s="150"/>
      <c r="U25" s="160"/>
      <c r="V25" s="161"/>
      <c r="W25" s="164"/>
      <c r="X25" s="164"/>
      <c r="Y25" s="161"/>
      <c r="Z25" s="165"/>
      <c r="AA25" s="165"/>
      <c r="AB25" s="166"/>
      <c r="AC25" s="162"/>
      <c r="AD25" s="163"/>
      <c r="AE25" s="167"/>
      <c r="AF25" s="168"/>
      <c r="AG25" s="162"/>
      <c r="AH25" s="161"/>
      <c r="AJ25" s="162"/>
      <c r="AK25" s="162"/>
      <c r="AL25" s="162"/>
      <c r="AM25" s="162"/>
      <c r="AO25" s="169" t="s">
        <v>59</v>
      </c>
    </row>
    <row r="26" spans="2:41" s="3" customFormat="1" ht="9.9499999999999993" customHeight="1" x14ac:dyDescent="0.2">
      <c r="C26" s="152"/>
      <c r="D26" s="39"/>
      <c r="E26" s="150" t="s">
        <v>456</v>
      </c>
      <c r="F26" s="150"/>
      <c r="H26" s="150" t="s">
        <v>149</v>
      </c>
      <c r="K26" s="150" t="s">
        <v>690</v>
      </c>
      <c r="M26" s="150"/>
      <c r="N26" s="150"/>
      <c r="P26" s="30"/>
      <c r="Q26" s="30"/>
      <c r="R26" s="30"/>
      <c r="S26" s="38"/>
      <c r="T26" s="30"/>
      <c r="U26" s="5"/>
      <c r="V26" s="51"/>
      <c r="W26" s="69"/>
      <c r="X26" s="69"/>
      <c r="Y26" s="51"/>
      <c r="Z26" s="38"/>
      <c r="AA26" s="38"/>
      <c r="AB26" s="54"/>
      <c r="AC26" s="17"/>
      <c r="AD26" s="15"/>
      <c r="AE26" s="64"/>
      <c r="AF26" s="118"/>
      <c r="AG26" s="17"/>
      <c r="AH26" s="51"/>
      <c r="AJ26" s="17"/>
      <c r="AK26" s="17"/>
      <c r="AL26" s="17"/>
      <c r="AM26" s="17"/>
      <c r="AO26" s="31" t="s">
        <v>59</v>
      </c>
    </row>
    <row r="27" spans="2:41" s="3" customFormat="1" ht="9.9499999999999993" customHeight="1" x14ac:dyDescent="0.2">
      <c r="C27" s="152"/>
      <c r="D27" s="39"/>
      <c r="E27" s="150" t="s">
        <v>688</v>
      </c>
      <c r="F27" s="150"/>
      <c r="H27" s="150" t="s">
        <v>150</v>
      </c>
      <c r="J27" s="30"/>
      <c r="K27" s="150"/>
      <c r="M27" s="150"/>
      <c r="N27" s="150"/>
      <c r="P27" s="30"/>
      <c r="Q27" s="30"/>
      <c r="R27" s="30"/>
      <c r="S27" s="38"/>
      <c r="T27" s="30"/>
      <c r="U27" s="5"/>
      <c r="V27" s="51"/>
      <c r="W27" s="69"/>
      <c r="X27" s="69"/>
      <c r="Y27" s="51"/>
      <c r="Z27" s="38"/>
      <c r="AA27" s="38"/>
      <c r="AB27" s="54"/>
      <c r="AC27" s="17"/>
      <c r="AD27" s="15"/>
      <c r="AE27" s="64"/>
      <c r="AF27" s="118"/>
      <c r="AG27" s="17"/>
      <c r="AH27" s="51"/>
      <c r="AJ27" s="17"/>
      <c r="AK27" s="17"/>
      <c r="AL27" s="17"/>
      <c r="AM27" s="17"/>
      <c r="AO27" s="31" t="s">
        <v>59</v>
      </c>
    </row>
    <row r="28" spans="2:41" s="3" customFormat="1" ht="1.5" customHeight="1" x14ac:dyDescent="0.2">
      <c r="P28" s="73"/>
      <c r="Q28" s="86"/>
      <c r="R28" s="6"/>
      <c r="S28" s="38"/>
      <c r="T28" s="6"/>
      <c r="U28" s="5"/>
      <c r="V28" s="51"/>
      <c r="W28" s="55"/>
      <c r="X28" s="15"/>
      <c r="Y28" s="51"/>
      <c r="Z28" s="38"/>
      <c r="AA28" s="38"/>
      <c r="AB28" s="54"/>
      <c r="AC28" s="17"/>
      <c r="AD28" s="15"/>
      <c r="AE28" s="64"/>
      <c r="AF28" s="118"/>
      <c r="AG28" s="38"/>
      <c r="AH28" s="51"/>
      <c r="AJ28" s="17"/>
      <c r="AK28" s="17"/>
      <c r="AL28" s="17"/>
      <c r="AM28" s="17"/>
      <c r="AO28" s="31" t="s">
        <v>59</v>
      </c>
    </row>
    <row r="29" spans="2:41" s="3" customFormat="1" ht="9.9499999999999993" customHeight="1" x14ac:dyDescent="0.2">
      <c r="B29" s="107" t="s">
        <v>55</v>
      </c>
      <c r="D29" s="39"/>
      <c r="E29" s="73" t="s">
        <v>91</v>
      </c>
      <c r="F29" s="73"/>
      <c r="G29" s="30" t="s">
        <v>243</v>
      </c>
      <c r="H29" s="30"/>
      <c r="I29" s="30" t="s">
        <v>244</v>
      </c>
      <c r="J29" s="30"/>
      <c r="K29" s="30"/>
      <c r="L29" s="30"/>
      <c r="M29" s="30"/>
      <c r="N29" s="30"/>
      <c r="P29" s="73" t="s">
        <v>95</v>
      </c>
      <c r="Q29" s="86"/>
      <c r="R29" s="29" t="s">
        <v>51</v>
      </c>
      <c r="S29" s="38">
        <f>IF(Suggested="Yes",AA29,AG29)</f>
        <v>11.8</v>
      </c>
      <c r="T29" s="36" t="s">
        <v>46</v>
      </c>
      <c r="U29" s="5" t="str">
        <f>+Instructions!$B$3</f>
        <v>D</v>
      </c>
      <c r="V29" s="51"/>
      <c r="W29" s="55">
        <f>+Instructions!$C$22</f>
        <v>0</v>
      </c>
      <c r="X29" s="17">
        <f>ROUND($AA29*(1-W29)+0.004999,2)</f>
        <v>11.8</v>
      </c>
      <c r="Y29" s="51"/>
      <c r="Z29" s="6" t="s">
        <v>1201</v>
      </c>
      <c r="AA29" s="38">
        <v>11.8</v>
      </c>
      <c r="AB29" s="59">
        <f>+W29</f>
        <v>0</v>
      </c>
      <c r="AC29" s="17">
        <f>+X29</f>
        <v>11.8</v>
      </c>
      <c r="AD29" s="12">
        <f>(AG29-AC29)/AG29</f>
        <v>0</v>
      </c>
      <c r="AE29" s="115"/>
      <c r="AF29" s="122">
        <v>1</v>
      </c>
      <c r="AG29" s="37">
        <f>SUM(AJ29:AL29)+AE29</f>
        <v>11.8</v>
      </c>
      <c r="AH29" s="51"/>
      <c r="AJ29" s="17">
        <f>ROUND(AC29/(1-VLOOKUP(AF29,Group,2,FALSE)),2)</f>
        <v>11.8</v>
      </c>
      <c r="AK29" s="17">
        <f>IF(VLOOKUP(AF29,Group,5,FALSE)="YES",VLOOKUP(ROUND(ROUND(AJ29,1)-AJ29,2),Round,2,FALSE)+VLOOKUP(AF29,Group,6,FALSE),0)</f>
        <v>0</v>
      </c>
      <c r="AL29" s="17">
        <f>IF(VLOOKUP(AF29,Group,7,FALSE)="",0,ROUND(AJ29-0.04999,1)-AJ29+AM29)</f>
        <v>0</v>
      </c>
      <c r="AM29" s="17" t="str">
        <f>IF(VLOOKUP(AF29,Group,7,FALSE)="","",VLOOKUP(AF29,Group,7,FALSE))</f>
        <v/>
      </c>
      <c r="AO29" s="31" t="s">
        <v>59</v>
      </c>
    </row>
    <row r="30" spans="2:41" s="3" customFormat="1" ht="2.85" customHeight="1" x14ac:dyDescent="0.2">
      <c r="P30" s="73"/>
      <c r="Q30" s="86"/>
      <c r="R30" s="6"/>
      <c r="S30" s="38"/>
      <c r="T30" s="6"/>
      <c r="U30" s="5"/>
      <c r="V30" s="51"/>
      <c r="W30" s="55"/>
      <c r="X30" s="15"/>
      <c r="Y30" s="51"/>
      <c r="Z30" s="38"/>
      <c r="AA30" s="38"/>
      <c r="AB30" s="54"/>
      <c r="AC30" s="17"/>
      <c r="AD30" s="15"/>
      <c r="AE30" s="64"/>
      <c r="AF30" s="118"/>
      <c r="AG30" s="38"/>
      <c r="AH30" s="51"/>
      <c r="AJ30" s="17"/>
      <c r="AK30" s="17"/>
      <c r="AL30" s="17"/>
      <c r="AM30" s="17"/>
      <c r="AO30" s="31" t="s">
        <v>59</v>
      </c>
    </row>
    <row r="31" spans="2:41" s="3" customFormat="1" ht="9.9499999999999993" customHeight="1" x14ac:dyDescent="0.2">
      <c r="B31" s="107" t="s">
        <v>55</v>
      </c>
      <c r="D31" s="39"/>
      <c r="E31" s="73" t="s">
        <v>91</v>
      </c>
      <c r="F31" s="73"/>
      <c r="G31" s="30" t="s">
        <v>245</v>
      </c>
      <c r="H31" s="30"/>
      <c r="I31" s="30" t="s">
        <v>328</v>
      </c>
      <c r="J31" s="30"/>
      <c r="K31" s="30"/>
      <c r="L31" s="30"/>
      <c r="M31" s="30"/>
      <c r="N31" s="30"/>
      <c r="P31" s="73" t="s">
        <v>95</v>
      </c>
      <c r="Q31" s="86"/>
      <c r="R31" s="29" t="s">
        <v>99</v>
      </c>
      <c r="S31" s="38">
        <f>IF(Suggested="Yes",AA31,AG31)</f>
        <v>11.8</v>
      </c>
      <c r="T31" s="36" t="s">
        <v>46</v>
      </c>
      <c r="U31" s="5" t="str">
        <f>+Instructions!$B$3</f>
        <v>D</v>
      </c>
      <c r="V31" s="51"/>
      <c r="W31" s="55">
        <f>+Instructions!$C$22</f>
        <v>0</v>
      </c>
      <c r="X31" s="17">
        <f>ROUND($AA31*(1-W31)+0.004999,2)</f>
        <v>11.8</v>
      </c>
      <c r="Y31" s="51"/>
      <c r="Z31" s="6" t="s">
        <v>1201</v>
      </c>
      <c r="AA31" s="38">
        <v>11.8</v>
      </c>
      <c r="AB31" s="59">
        <f>+W31</f>
        <v>0</v>
      </c>
      <c r="AC31" s="17">
        <f>+X31</f>
        <v>11.8</v>
      </c>
      <c r="AD31" s="12">
        <f>(AG31-AC31)/AG31</f>
        <v>0</v>
      </c>
      <c r="AE31" s="115"/>
      <c r="AF31" s="122">
        <v>1</v>
      </c>
      <c r="AG31" s="37">
        <f>SUM(AJ31:AL31)+AE31</f>
        <v>11.8</v>
      </c>
      <c r="AH31" s="51"/>
      <c r="AJ31" s="17">
        <f>ROUND(AC31/(1-VLOOKUP(AF31,Group,2,FALSE)),2)</f>
        <v>11.8</v>
      </c>
      <c r="AK31" s="17">
        <f>IF(VLOOKUP(AF31,Group,5,FALSE)="YES",VLOOKUP(ROUND(ROUND(AJ31,1)-AJ31,2),Round,2,FALSE)+VLOOKUP(AF31,Group,6,FALSE),0)</f>
        <v>0</v>
      </c>
      <c r="AL31" s="17">
        <f>IF(VLOOKUP(AF31,Group,7,FALSE)="",0,ROUND(AJ31-0.04999,1)-AJ31+AM31)</f>
        <v>0</v>
      </c>
      <c r="AM31" s="17" t="str">
        <f>IF(VLOOKUP(AF31,Group,7,FALSE)="","",VLOOKUP(AF31,Group,7,FALSE))</f>
        <v/>
      </c>
      <c r="AO31" s="31" t="s">
        <v>59</v>
      </c>
    </row>
    <row r="32" spans="2:41" s="3" customFormat="1" ht="1.5" customHeight="1" x14ac:dyDescent="0.2">
      <c r="P32" s="73"/>
      <c r="Q32" s="86"/>
      <c r="R32" s="6"/>
      <c r="S32" s="38"/>
      <c r="T32" s="6"/>
      <c r="U32" s="5"/>
      <c r="V32" s="51"/>
      <c r="W32" s="55"/>
      <c r="X32" s="15"/>
      <c r="Y32" s="51"/>
      <c r="Z32" s="38"/>
      <c r="AA32" s="38"/>
      <c r="AB32" s="54"/>
      <c r="AC32" s="17"/>
      <c r="AD32" s="15"/>
      <c r="AE32" s="64"/>
      <c r="AF32" s="118"/>
      <c r="AG32" s="38"/>
      <c r="AH32" s="51"/>
      <c r="AJ32" s="17"/>
      <c r="AK32" s="17"/>
      <c r="AL32" s="17"/>
      <c r="AM32" s="17"/>
      <c r="AO32" s="31" t="s">
        <v>59</v>
      </c>
    </row>
    <row r="33" spans="2:41" s="191" customFormat="1" ht="9.6" customHeight="1" x14ac:dyDescent="0.2">
      <c r="D33" s="192" t="s">
        <v>52</v>
      </c>
      <c r="E33" s="191" t="s">
        <v>976</v>
      </c>
      <c r="P33" s="193"/>
      <c r="Q33" s="194"/>
      <c r="R33" s="195"/>
      <c r="S33" s="196"/>
      <c r="T33" s="195"/>
      <c r="U33" s="197"/>
      <c r="V33" s="198"/>
      <c r="W33" s="201"/>
      <c r="X33" s="200"/>
      <c r="Y33" s="198"/>
      <c r="Z33" s="196"/>
      <c r="AA33" s="196"/>
      <c r="AB33" s="202"/>
      <c r="AC33" s="199"/>
      <c r="AD33" s="200"/>
      <c r="AE33" s="203"/>
      <c r="AF33" s="204"/>
      <c r="AG33" s="196"/>
      <c r="AH33" s="198"/>
      <c r="AJ33" s="199"/>
      <c r="AK33" s="199"/>
      <c r="AL33" s="199"/>
      <c r="AM33" s="199"/>
      <c r="AO33" s="205"/>
    </row>
    <row r="34" spans="2:41" s="191" customFormat="1" ht="9.6" customHeight="1" x14ac:dyDescent="0.2">
      <c r="D34" s="192"/>
      <c r="E34" s="191" t="s">
        <v>977</v>
      </c>
      <c r="P34" s="193"/>
      <c r="Q34" s="194"/>
      <c r="R34" s="195"/>
      <c r="S34" s="196"/>
      <c r="T34" s="195"/>
      <c r="U34" s="197"/>
      <c r="V34" s="198"/>
      <c r="W34" s="201"/>
      <c r="X34" s="200"/>
      <c r="Y34" s="198"/>
      <c r="Z34" s="196"/>
      <c r="AA34" s="196"/>
      <c r="AB34" s="202"/>
      <c r="AC34" s="199"/>
      <c r="AD34" s="200"/>
      <c r="AE34" s="203"/>
      <c r="AF34" s="204"/>
      <c r="AG34" s="196"/>
      <c r="AH34" s="198"/>
      <c r="AJ34" s="199"/>
      <c r="AK34" s="199"/>
      <c r="AL34" s="199"/>
      <c r="AM34" s="199"/>
      <c r="AO34" s="205"/>
    </row>
    <row r="35" spans="2:41" s="3" customFormat="1" ht="3" customHeight="1" x14ac:dyDescent="0.2">
      <c r="P35" s="73"/>
      <c r="Q35" s="86"/>
      <c r="R35" s="6"/>
      <c r="S35" s="38"/>
      <c r="T35" s="6"/>
      <c r="U35" s="5"/>
      <c r="V35" s="51"/>
      <c r="W35" s="55"/>
      <c r="X35" s="15"/>
      <c r="Y35" s="51"/>
      <c r="Z35" s="38"/>
      <c r="AA35" s="38"/>
      <c r="AB35" s="54"/>
      <c r="AC35" s="17"/>
      <c r="AD35" s="15"/>
      <c r="AE35" s="64"/>
      <c r="AF35" s="118"/>
      <c r="AG35" s="38"/>
      <c r="AH35" s="51"/>
      <c r="AJ35" s="17"/>
      <c r="AK35" s="17"/>
      <c r="AL35" s="17"/>
      <c r="AM35" s="17"/>
      <c r="AO35" s="31" t="s">
        <v>59</v>
      </c>
    </row>
    <row r="36" spans="2:41" s="156" customFormat="1" ht="9.9499999999999993" customHeight="1" x14ac:dyDescent="0.2">
      <c r="C36" s="159"/>
      <c r="D36" s="39" t="s">
        <v>8</v>
      </c>
      <c r="E36" s="150" t="s">
        <v>457</v>
      </c>
      <c r="F36" s="150"/>
      <c r="G36" s="150"/>
      <c r="H36" s="150" t="s">
        <v>689</v>
      </c>
      <c r="I36" s="150"/>
      <c r="J36" s="150"/>
      <c r="K36" s="150"/>
      <c r="L36" s="150" t="s">
        <v>148</v>
      </c>
      <c r="O36" s="150"/>
      <c r="P36" s="150"/>
      <c r="Q36" s="150"/>
      <c r="R36" s="150"/>
      <c r="S36" s="38"/>
      <c r="T36" s="150"/>
      <c r="U36" s="160"/>
      <c r="V36" s="161"/>
      <c r="W36" s="164"/>
      <c r="X36" s="164"/>
      <c r="Y36" s="161"/>
      <c r="Z36" s="165"/>
      <c r="AA36" s="165"/>
      <c r="AB36" s="166"/>
      <c r="AC36" s="162"/>
      <c r="AD36" s="163"/>
      <c r="AE36" s="167"/>
      <c r="AF36" s="168"/>
      <c r="AG36" s="162"/>
      <c r="AH36" s="161"/>
      <c r="AJ36" s="162"/>
      <c r="AK36" s="162"/>
      <c r="AL36" s="162"/>
      <c r="AM36" s="162"/>
      <c r="AO36" s="169" t="s">
        <v>59</v>
      </c>
    </row>
    <row r="37" spans="2:41" s="156" customFormat="1" ht="9.9499999999999993" customHeight="1" x14ac:dyDescent="0.2">
      <c r="C37" s="159"/>
      <c r="D37" s="39"/>
      <c r="E37" s="150" t="s">
        <v>456</v>
      </c>
      <c r="F37" s="150"/>
      <c r="G37" s="150"/>
      <c r="H37" s="150" t="s">
        <v>149</v>
      </c>
      <c r="I37" s="150"/>
      <c r="J37" s="150"/>
      <c r="K37" s="150"/>
      <c r="L37" s="150" t="s">
        <v>622</v>
      </c>
      <c r="O37" s="150"/>
      <c r="P37" s="150"/>
      <c r="Q37" s="150"/>
      <c r="R37" s="150"/>
      <c r="S37" s="38"/>
      <c r="T37" s="150"/>
      <c r="U37" s="160"/>
      <c r="V37" s="161"/>
      <c r="W37" s="164"/>
      <c r="X37" s="164"/>
      <c r="Y37" s="161"/>
      <c r="Z37" s="165"/>
      <c r="AA37" s="165"/>
      <c r="AB37" s="166"/>
      <c r="AC37" s="162"/>
      <c r="AD37" s="163"/>
      <c r="AE37" s="167"/>
      <c r="AF37" s="168"/>
      <c r="AG37" s="162"/>
      <c r="AH37" s="161"/>
      <c r="AJ37" s="162"/>
      <c r="AK37" s="162"/>
      <c r="AL37" s="162"/>
      <c r="AM37" s="162"/>
      <c r="AO37" s="169" t="s">
        <v>59</v>
      </c>
    </row>
    <row r="38" spans="2:41" s="156" customFormat="1" ht="9.9499999999999993" customHeight="1" x14ac:dyDescent="0.2">
      <c r="C38" s="159"/>
      <c r="D38" s="39"/>
      <c r="E38" s="150" t="s">
        <v>688</v>
      </c>
      <c r="F38" s="150"/>
      <c r="G38" s="150"/>
      <c r="H38" s="150" t="s">
        <v>150</v>
      </c>
      <c r="I38" s="150"/>
      <c r="J38" s="150"/>
      <c r="K38" s="150"/>
      <c r="L38" s="150" t="s">
        <v>209</v>
      </c>
      <c r="O38" s="150"/>
      <c r="P38" s="150"/>
      <c r="Q38" s="150"/>
      <c r="R38" s="150"/>
      <c r="S38" s="38"/>
      <c r="T38" s="150"/>
      <c r="U38" s="160"/>
      <c r="V38" s="161"/>
      <c r="W38" s="164"/>
      <c r="X38" s="164"/>
      <c r="Y38" s="161"/>
      <c r="Z38" s="165"/>
      <c r="AA38" s="165"/>
      <c r="AB38" s="166"/>
      <c r="AC38" s="162"/>
      <c r="AD38" s="163"/>
      <c r="AE38" s="167"/>
      <c r="AF38" s="168"/>
      <c r="AG38" s="162"/>
      <c r="AH38" s="161"/>
      <c r="AJ38" s="162"/>
      <c r="AK38" s="162"/>
      <c r="AL38" s="162"/>
      <c r="AM38" s="162"/>
      <c r="AO38" s="169" t="s">
        <v>59</v>
      </c>
    </row>
    <row r="39" spans="2:41" s="156" customFormat="1" ht="9.9499999999999993" customHeight="1" x14ac:dyDescent="0.2">
      <c r="C39" s="159"/>
      <c r="D39" s="39"/>
      <c r="E39" s="150" t="s">
        <v>152</v>
      </c>
      <c r="F39" s="150"/>
      <c r="H39" s="150" t="s">
        <v>147</v>
      </c>
      <c r="I39" s="150"/>
      <c r="L39" s="150"/>
      <c r="P39" s="150"/>
      <c r="Q39" s="150"/>
      <c r="R39" s="150"/>
      <c r="S39" s="38"/>
      <c r="T39" s="150"/>
      <c r="U39" s="160"/>
      <c r="V39" s="161"/>
      <c r="W39" s="164"/>
      <c r="X39" s="164"/>
      <c r="Y39" s="161"/>
      <c r="Z39" s="165"/>
      <c r="AA39" s="165"/>
      <c r="AB39" s="166"/>
      <c r="AC39" s="162"/>
      <c r="AD39" s="163"/>
      <c r="AE39" s="167"/>
      <c r="AF39" s="168"/>
      <c r="AG39" s="162"/>
      <c r="AH39" s="161"/>
      <c r="AJ39" s="162"/>
      <c r="AK39" s="162"/>
      <c r="AL39" s="162"/>
      <c r="AM39" s="162"/>
      <c r="AO39" s="169" t="s">
        <v>59</v>
      </c>
    </row>
    <row r="40" spans="2:41" s="3" customFormat="1" ht="1.5" customHeight="1" x14ac:dyDescent="0.2">
      <c r="P40" s="73"/>
      <c r="Q40" s="86"/>
      <c r="R40" s="6"/>
      <c r="S40" s="38"/>
      <c r="T40" s="6"/>
      <c r="U40" s="5"/>
      <c r="V40" s="51"/>
      <c r="W40" s="55"/>
      <c r="X40" s="15"/>
      <c r="Y40" s="51"/>
      <c r="Z40" s="38"/>
      <c r="AA40" s="38"/>
      <c r="AB40" s="54"/>
      <c r="AC40" s="17"/>
      <c r="AD40" s="15"/>
      <c r="AE40" s="64"/>
      <c r="AF40" s="118"/>
      <c r="AG40" s="38"/>
      <c r="AH40" s="51"/>
      <c r="AJ40" s="17"/>
      <c r="AK40" s="17"/>
      <c r="AL40" s="17"/>
      <c r="AM40" s="17"/>
      <c r="AO40" s="31" t="s">
        <v>59</v>
      </c>
    </row>
    <row r="41" spans="2:41" s="3" customFormat="1" ht="9.9499999999999993" customHeight="1" x14ac:dyDescent="0.2">
      <c r="B41" s="107" t="s">
        <v>55</v>
      </c>
      <c r="D41" s="39"/>
      <c r="E41" s="73" t="s">
        <v>94</v>
      </c>
      <c r="F41" s="73"/>
      <c r="G41" s="30" t="s">
        <v>168</v>
      </c>
      <c r="H41" s="30"/>
      <c r="I41" s="30" t="s">
        <v>200</v>
      </c>
      <c r="J41" s="30"/>
      <c r="K41" s="30"/>
      <c r="L41" s="30"/>
      <c r="M41" s="30"/>
      <c r="N41" s="30"/>
      <c r="P41" s="73" t="s">
        <v>202</v>
      </c>
      <c r="Q41" s="86"/>
      <c r="R41" s="29" t="s">
        <v>51</v>
      </c>
      <c r="S41" s="38">
        <f>IF(Suggested="Yes",AA41,AG41)</f>
        <v>13.15</v>
      </c>
      <c r="T41" s="36" t="s">
        <v>46</v>
      </c>
      <c r="U41" s="5" t="str">
        <f>+Instructions!$B$3</f>
        <v>D</v>
      </c>
      <c r="V41" s="51"/>
      <c r="W41" s="55">
        <f>+Instructions!$C$22</f>
        <v>0</v>
      </c>
      <c r="X41" s="17">
        <f>ROUND($AA41*(1-W41)+0.004999,2)</f>
        <v>13.15</v>
      </c>
      <c r="Y41" s="51"/>
      <c r="Z41" s="6" t="s">
        <v>1201</v>
      </c>
      <c r="AA41" s="38">
        <v>13.15</v>
      </c>
      <c r="AB41" s="59">
        <f>+W41</f>
        <v>0</v>
      </c>
      <c r="AC41" s="17">
        <f>+X41</f>
        <v>13.15</v>
      </c>
      <c r="AD41" s="12">
        <f>(AG41-AC41)/AG41</f>
        <v>0</v>
      </c>
      <c r="AE41" s="115"/>
      <c r="AF41" s="122">
        <v>1</v>
      </c>
      <c r="AG41" s="37">
        <f>SUM(AJ41:AL41)+AE41</f>
        <v>13.15</v>
      </c>
      <c r="AH41" s="51"/>
      <c r="AJ41" s="17">
        <f>ROUND(AC41/(1-VLOOKUP(AF41,Group,2,FALSE)),2)</f>
        <v>13.15</v>
      </c>
      <c r="AK41" s="17">
        <f>IF(VLOOKUP(AF41,Group,5,FALSE)="YES",VLOOKUP(ROUND(ROUND(AJ41,1)-AJ41,2),Round,2,FALSE)+VLOOKUP(AF41,Group,6,FALSE),0)</f>
        <v>0</v>
      </c>
      <c r="AL41" s="17">
        <f>IF(VLOOKUP(AF41,Group,7,FALSE)="",0,ROUND(AJ41-0.04999,1)-AJ41+AM41)</f>
        <v>0</v>
      </c>
      <c r="AM41" s="17" t="str">
        <f>IF(VLOOKUP(AF41,Group,7,FALSE)="","",VLOOKUP(AF41,Group,7,FALSE))</f>
        <v/>
      </c>
      <c r="AO41" s="93" t="s">
        <v>59</v>
      </c>
    </row>
    <row r="42" spans="2:41" s="3" customFormat="1" ht="1.5" customHeight="1" x14ac:dyDescent="0.2">
      <c r="P42" s="73"/>
      <c r="Q42" s="86"/>
      <c r="R42" s="6"/>
      <c r="S42" s="38"/>
      <c r="T42" s="6"/>
      <c r="U42" s="5"/>
      <c r="V42" s="51"/>
      <c r="W42" s="55"/>
      <c r="X42" s="15"/>
      <c r="Y42" s="51"/>
      <c r="Z42" s="38"/>
      <c r="AA42" s="38"/>
      <c r="AB42" s="54"/>
      <c r="AC42" s="17"/>
      <c r="AD42" s="15"/>
      <c r="AE42" s="64"/>
      <c r="AF42" s="118"/>
      <c r="AG42" s="38"/>
      <c r="AH42" s="51"/>
      <c r="AJ42" s="17"/>
      <c r="AK42" s="17"/>
      <c r="AL42" s="17"/>
      <c r="AM42" s="17"/>
      <c r="AO42" s="31" t="s">
        <v>59</v>
      </c>
    </row>
    <row r="43" spans="2:41" s="3" customFormat="1" ht="9.9499999999999993" customHeight="1" x14ac:dyDescent="0.2">
      <c r="B43" s="108" t="s">
        <v>44</v>
      </c>
      <c r="D43" s="39"/>
      <c r="E43" s="73" t="s">
        <v>109</v>
      </c>
      <c r="F43" s="73"/>
      <c r="G43" s="30" t="s">
        <v>151</v>
      </c>
      <c r="H43" s="30"/>
      <c r="I43" s="30" t="s">
        <v>200</v>
      </c>
      <c r="J43" s="30"/>
      <c r="K43" s="30"/>
      <c r="L43" s="30"/>
      <c r="M43" s="30"/>
      <c r="N43" s="30"/>
      <c r="P43" s="73"/>
      <c r="Q43" s="86"/>
      <c r="R43" s="29"/>
      <c r="S43" s="38">
        <f>IF(Suggested="Yes",AA43,AG43)</f>
        <v>18.8</v>
      </c>
      <c r="T43" s="36" t="s">
        <v>45</v>
      </c>
      <c r="U43" s="5" t="str">
        <f>+Instructions!$B$3</f>
        <v>D</v>
      </c>
      <c r="V43" s="51"/>
      <c r="W43" s="55">
        <f>+Instructions!$C$22</f>
        <v>0</v>
      </c>
      <c r="X43" s="38">
        <f>ROUND($AA43*(1-W43)+0.004999,2)</f>
        <v>18.8</v>
      </c>
      <c r="Y43" s="51"/>
      <c r="Z43" s="6" t="s">
        <v>1201</v>
      </c>
      <c r="AA43" s="38">
        <v>18.8</v>
      </c>
      <c r="AB43" s="59">
        <f t="shared" ref="AB43:AC43" si="10">+W43</f>
        <v>0</v>
      </c>
      <c r="AC43" s="38">
        <f t="shared" si="10"/>
        <v>18.8</v>
      </c>
      <c r="AD43" s="59">
        <f>(AG43-AC43)/AG43</f>
        <v>0</v>
      </c>
      <c r="AE43" s="115"/>
      <c r="AF43" s="124">
        <v>2</v>
      </c>
      <c r="AG43" s="43">
        <f>SUM(AJ43:AL43)+AE43</f>
        <v>18.8</v>
      </c>
      <c r="AH43" s="51"/>
      <c r="AJ43" s="17">
        <f>ROUND(AC43/(1-VLOOKUP(AF43,Group,2,FALSE)),2)</f>
        <v>18.8</v>
      </c>
      <c r="AK43" s="17">
        <f>IF(VLOOKUP(AF43,Group,5,FALSE)="YES",VLOOKUP(ROUND(ROUND(AJ43,1)-AJ43,2),Round,2,FALSE)+VLOOKUP(AF43,Group,6,FALSE),0)</f>
        <v>0</v>
      </c>
      <c r="AL43" s="17">
        <f>IF(VLOOKUP(AF43,Group,7,FALSE)="",0,ROUND(AJ43-0.04999,1)-AJ43+AM43)</f>
        <v>0</v>
      </c>
      <c r="AM43" s="17" t="str">
        <f>IF(VLOOKUP(AF43,Group,7,FALSE)="","",VLOOKUP(AF43,Group,7,FALSE))</f>
        <v/>
      </c>
      <c r="AO43" s="93" t="s">
        <v>59</v>
      </c>
    </row>
    <row r="44" spans="2:41" s="3" customFormat="1" ht="2.85" customHeight="1" x14ac:dyDescent="0.2">
      <c r="P44" s="73"/>
      <c r="Q44" s="86"/>
      <c r="R44" s="6"/>
      <c r="S44" s="38"/>
      <c r="T44" s="6"/>
      <c r="U44" s="5"/>
      <c r="V44" s="51"/>
      <c r="W44" s="55"/>
      <c r="X44" s="15"/>
      <c r="Y44" s="51"/>
      <c r="Z44" s="38"/>
      <c r="AA44" s="38"/>
      <c r="AB44" s="54"/>
      <c r="AC44" s="17"/>
      <c r="AD44" s="15"/>
      <c r="AE44" s="64"/>
      <c r="AF44" s="118"/>
      <c r="AG44" s="38"/>
      <c r="AH44" s="51"/>
      <c r="AJ44" s="17"/>
      <c r="AK44" s="17"/>
      <c r="AL44" s="17"/>
      <c r="AM44" s="17"/>
      <c r="AO44" s="31" t="s">
        <v>59</v>
      </c>
    </row>
    <row r="45" spans="2:41" s="3" customFormat="1" ht="9.9499999999999993" customHeight="1" x14ac:dyDescent="0.2">
      <c r="B45" s="107" t="s">
        <v>55</v>
      </c>
      <c r="D45" s="39"/>
      <c r="E45" s="73" t="s">
        <v>94</v>
      </c>
      <c r="F45" s="73"/>
      <c r="G45" s="30" t="s">
        <v>196</v>
      </c>
      <c r="H45" s="30"/>
      <c r="I45" s="30" t="s">
        <v>201</v>
      </c>
      <c r="J45" s="30"/>
      <c r="K45" s="30"/>
      <c r="L45" s="30" t="s">
        <v>88</v>
      </c>
      <c r="M45" s="30"/>
      <c r="N45" s="30"/>
      <c r="P45" s="73" t="s">
        <v>202</v>
      </c>
      <c r="Q45" s="86"/>
      <c r="R45" s="29" t="s">
        <v>955</v>
      </c>
      <c r="S45" s="38">
        <f>IF(Suggested="Yes",AA45,AG45)</f>
        <v>13.15</v>
      </c>
      <c r="T45" s="36" t="s">
        <v>46</v>
      </c>
      <c r="U45" s="5" t="str">
        <f>+Instructions!$B$3</f>
        <v>D</v>
      </c>
      <c r="V45" s="51"/>
      <c r="W45" s="55">
        <f>+Instructions!$C$22</f>
        <v>0</v>
      </c>
      <c r="X45" s="17">
        <f>ROUND($AA45*(1-W45)+0.004999,2)</f>
        <v>13.15</v>
      </c>
      <c r="Y45" s="51"/>
      <c r="Z45" s="6" t="s">
        <v>1201</v>
      </c>
      <c r="AA45" s="38">
        <v>13.15</v>
      </c>
      <c r="AB45" s="59">
        <f>+W45</f>
        <v>0</v>
      </c>
      <c r="AC45" s="17">
        <f>+X45</f>
        <v>13.15</v>
      </c>
      <c r="AD45" s="12">
        <f>(AG45-AC45)/AG45</f>
        <v>0</v>
      </c>
      <c r="AE45" s="115"/>
      <c r="AF45" s="122">
        <v>1</v>
      </c>
      <c r="AG45" s="37">
        <f>SUM(AJ45:AL45)+AE45</f>
        <v>13.15</v>
      </c>
      <c r="AH45" s="51"/>
      <c r="AJ45" s="17">
        <f>ROUND(AC45/(1-VLOOKUP(AF45,Group,2,FALSE)),2)</f>
        <v>13.15</v>
      </c>
      <c r="AK45" s="17">
        <f>IF(VLOOKUP(AF45,Group,5,FALSE)="YES",VLOOKUP(ROUND(ROUND(AJ45,1)-AJ45,2),Round,2,FALSE)+VLOOKUP(AF45,Group,6,FALSE),0)</f>
        <v>0</v>
      </c>
      <c r="AL45" s="17">
        <f>IF(VLOOKUP(AF45,Group,7,FALSE)="",0,ROUND(AJ45-0.04999,1)-AJ45+AM45)</f>
        <v>0</v>
      </c>
      <c r="AM45" s="17" t="str">
        <f>IF(VLOOKUP(AF45,Group,7,FALSE)="","",VLOOKUP(AF45,Group,7,FALSE))</f>
        <v/>
      </c>
      <c r="AO45" s="31" t="s">
        <v>59</v>
      </c>
    </row>
    <row r="46" spans="2:41" s="3" customFormat="1" ht="1.5" customHeight="1" x14ac:dyDescent="0.2">
      <c r="P46" s="73"/>
      <c r="Q46" s="86"/>
      <c r="R46" s="6"/>
      <c r="S46" s="38"/>
      <c r="T46" s="6"/>
      <c r="U46" s="5"/>
      <c r="V46" s="51"/>
      <c r="W46" s="55"/>
      <c r="X46" s="15"/>
      <c r="Y46" s="51"/>
      <c r="Z46" s="38"/>
      <c r="AA46" s="38"/>
      <c r="AB46" s="54"/>
      <c r="AC46" s="17"/>
      <c r="AD46" s="15"/>
      <c r="AE46" s="64"/>
      <c r="AF46" s="118"/>
      <c r="AG46" s="38"/>
      <c r="AH46" s="51"/>
      <c r="AJ46" s="17"/>
      <c r="AK46" s="17"/>
      <c r="AL46" s="17"/>
      <c r="AM46" s="17"/>
      <c r="AO46" s="31" t="s">
        <v>59</v>
      </c>
    </row>
    <row r="47" spans="2:41" s="191" customFormat="1" ht="9.6" customHeight="1" x14ac:dyDescent="0.2">
      <c r="D47" s="192" t="s">
        <v>52</v>
      </c>
      <c r="E47" s="191" t="s">
        <v>978</v>
      </c>
      <c r="P47" s="193"/>
      <c r="Q47" s="194"/>
      <c r="R47" s="195"/>
      <c r="S47" s="196"/>
      <c r="T47" s="195"/>
      <c r="U47" s="197"/>
      <c r="V47" s="198"/>
      <c r="W47" s="201"/>
      <c r="X47" s="200"/>
      <c r="Y47" s="198"/>
      <c r="Z47" s="196"/>
      <c r="AA47" s="196"/>
      <c r="AB47" s="202"/>
      <c r="AC47" s="199"/>
      <c r="AD47" s="200"/>
      <c r="AE47" s="203"/>
      <c r="AF47" s="204"/>
      <c r="AG47" s="196"/>
      <c r="AH47" s="198"/>
      <c r="AJ47" s="199"/>
      <c r="AK47" s="199"/>
      <c r="AL47" s="199"/>
      <c r="AM47" s="199"/>
      <c r="AO47" s="205"/>
    </row>
    <row r="48" spans="2:41" s="191" customFormat="1" ht="9.6" customHeight="1" x14ac:dyDescent="0.2">
      <c r="D48" s="192"/>
      <c r="E48" s="191" t="s">
        <v>954</v>
      </c>
      <c r="P48" s="193"/>
      <c r="Q48" s="194"/>
      <c r="R48" s="195"/>
      <c r="S48" s="196"/>
      <c r="T48" s="195"/>
      <c r="U48" s="197"/>
      <c r="V48" s="198"/>
      <c r="W48" s="201"/>
      <c r="X48" s="200"/>
      <c r="Y48" s="198"/>
      <c r="Z48" s="196"/>
      <c r="AA48" s="196"/>
      <c r="AB48" s="202"/>
      <c r="AC48" s="199"/>
      <c r="AD48" s="200"/>
      <c r="AE48" s="203"/>
      <c r="AF48" s="204"/>
      <c r="AG48" s="196"/>
      <c r="AH48" s="198"/>
      <c r="AJ48" s="199"/>
      <c r="AK48" s="199"/>
      <c r="AL48" s="199"/>
      <c r="AM48" s="199"/>
      <c r="AO48" s="205"/>
    </row>
    <row r="49" spans="2:41" s="191" customFormat="1" ht="9.6" customHeight="1" x14ac:dyDescent="0.2">
      <c r="D49" s="192"/>
      <c r="E49" s="191" t="s">
        <v>979</v>
      </c>
      <c r="P49" s="193"/>
      <c r="Q49" s="194"/>
      <c r="R49" s="195"/>
      <c r="S49" s="196"/>
      <c r="T49" s="195"/>
      <c r="U49" s="197"/>
      <c r="V49" s="198"/>
      <c r="W49" s="201"/>
      <c r="X49" s="200"/>
      <c r="Y49" s="198"/>
      <c r="Z49" s="196"/>
      <c r="AA49" s="196"/>
      <c r="AB49" s="202"/>
      <c r="AC49" s="199"/>
      <c r="AD49" s="200"/>
      <c r="AE49" s="203"/>
      <c r="AF49" s="204"/>
      <c r="AG49" s="196"/>
      <c r="AH49" s="198"/>
      <c r="AJ49" s="199"/>
      <c r="AK49" s="199"/>
      <c r="AL49" s="199"/>
      <c r="AM49" s="199"/>
      <c r="AO49" s="205"/>
    </row>
    <row r="50" spans="2:41" s="3" customFormat="1" ht="3" customHeight="1" x14ac:dyDescent="0.2">
      <c r="P50" s="73"/>
      <c r="Q50" s="86"/>
      <c r="R50" s="6"/>
      <c r="S50" s="38"/>
      <c r="T50" s="6"/>
      <c r="U50" s="5"/>
      <c r="V50" s="51"/>
      <c r="W50" s="55"/>
      <c r="X50" s="15"/>
      <c r="Y50" s="51"/>
      <c r="Z50" s="38"/>
      <c r="AA50" s="38"/>
      <c r="AB50" s="54"/>
      <c r="AC50" s="17"/>
      <c r="AD50" s="15"/>
      <c r="AE50" s="64"/>
      <c r="AF50" s="118"/>
      <c r="AG50" s="38"/>
      <c r="AH50" s="51"/>
      <c r="AJ50" s="17"/>
      <c r="AK50" s="17"/>
      <c r="AL50" s="17"/>
      <c r="AM50" s="17"/>
      <c r="AO50" s="31" t="s">
        <v>59</v>
      </c>
    </row>
    <row r="51" spans="2:41" s="3" customFormat="1" ht="9.9499999999999993" customHeight="1" x14ac:dyDescent="0.2">
      <c r="C51" s="152"/>
      <c r="D51" s="39" t="s">
        <v>8</v>
      </c>
      <c r="E51" s="150" t="s">
        <v>702</v>
      </c>
      <c r="F51" s="39"/>
      <c r="G51" s="150"/>
      <c r="H51" s="150" t="s">
        <v>704</v>
      </c>
      <c r="I51" s="150"/>
      <c r="J51" s="150"/>
      <c r="K51" s="150" t="s">
        <v>706</v>
      </c>
      <c r="M51" s="150"/>
      <c r="N51" s="150"/>
      <c r="Q51" s="30"/>
      <c r="R51" s="30"/>
      <c r="S51" s="38"/>
      <c r="T51" s="30"/>
      <c r="U51" s="5"/>
      <c r="V51" s="51"/>
      <c r="W51" s="69"/>
      <c r="X51" s="69"/>
      <c r="Y51" s="51"/>
      <c r="Z51" s="38"/>
      <c r="AA51" s="38"/>
      <c r="AB51" s="54"/>
      <c r="AC51" s="17"/>
      <c r="AD51" s="15"/>
      <c r="AE51" s="64"/>
      <c r="AF51" s="118"/>
      <c r="AG51" s="17"/>
      <c r="AH51" s="51"/>
      <c r="AJ51" s="17"/>
      <c r="AK51" s="17"/>
      <c r="AL51" s="17"/>
      <c r="AM51" s="17"/>
      <c r="AO51" s="31" t="s">
        <v>59</v>
      </c>
    </row>
    <row r="52" spans="2:41" s="3" customFormat="1" ht="9.9499999999999993" customHeight="1" x14ac:dyDescent="0.2">
      <c r="C52" s="152"/>
      <c r="E52" s="150" t="s">
        <v>703</v>
      </c>
      <c r="F52" s="39"/>
      <c r="G52" s="150"/>
      <c r="H52" s="150" t="s">
        <v>705</v>
      </c>
      <c r="I52" s="150"/>
      <c r="J52" s="150"/>
      <c r="K52" s="150"/>
      <c r="M52" s="150"/>
      <c r="N52" s="150"/>
      <c r="P52" s="30"/>
      <c r="Q52" s="30"/>
      <c r="R52" s="30"/>
      <c r="S52" s="38"/>
      <c r="T52" s="30"/>
      <c r="U52" s="5"/>
      <c r="V52" s="51"/>
      <c r="W52" s="69"/>
      <c r="X52" s="69"/>
      <c r="Y52" s="51"/>
      <c r="Z52" s="38"/>
      <c r="AA52" s="38"/>
      <c r="AB52" s="54"/>
      <c r="AC52" s="17"/>
      <c r="AD52" s="15"/>
      <c r="AE52" s="64"/>
      <c r="AF52" s="118"/>
      <c r="AG52" s="17"/>
      <c r="AH52" s="51"/>
      <c r="AJ52" s="17"/>
      <c r="AK52" s="17"/>
      <c r="AL52" s="17"/>
      <c r="AM52" s="17"/>
      <c r="AO52" s="31" t="s">
        <v>59</v>
      </c>
    </row>
    <row r="53" spans="2:41" s="3" customFormat="1" ht="1.5" customHeight="1" x14ac:dyDescent="0.2">
      <c r="P53" s="73"/>
      <c r="Q53" s="86"/>
      <c r="R53" s="6"/>
      <c r="S53" s="38"/>
      <c r="T53" s="6"/>
      <c r="U53" s="5"/>
      <c r="V53" s="51"/>
      <c r="W53" s="55"/>
      <c r="X53" s="15"/>
      <c r="Y53" s="51"/>
      <c r="Z53" s="38"/>
      <c r="AA53" s="38"/>
      <c r="AB53" s="54"/>
      <c r="AC53" s="17"/>
      <c r="AD53" s="15"/>
      <c r="AE53" s="64"/>
      <c r="AF53" s="118"/>
      <c r="AG53" s="38"/>
      <c r="AH53" s="51"/>
      <c r="AJ53" s="17"/>
      <c r="AK53" s="17"/>
      <c r="AL53" s="17"/>
      <c r="AM53" s="17"/>
      <c r="AO53" s="31" t="s">
        <v>59</v>
      </c>
    </row>
    <row r="54" spans="2:41" s="3" customFormat="1" ht="9.9499999999999993" customHeight="1" x14ac:dyDescent="0.2">
      <c r="B54" s="108" t="s">
        <v>44</v>
      </c>
      <c r="D54" s="39"/>
      <c r="E54" s="73" t="s">
        <v>116</v>
      </c>
      <c r="F54" s="73"/>
      <c r="G54" s="30" t="s">
        <v>166</v>
      </c>
      <c r="H54" s="30"/>
      <c r="J54" s="73" t="s">
        <v>200</v>
      </c>
      <c r="K54" s="30"/>
      <c r="L54" s="30"/>
      <c r="M54" s="30"/>
      <c r="N54" s="30"/>
      <c r="P54" s="73"/>
      <c r="Q54" s="86"/>
      <c r="R54" s="29" t="s">
        <v>51</v>
      </c>
      <c r="S54" s="38">
        <f>IF(Suggested="Yes",AA54,AG54)</f>
        <v>20.65</v>
      </c>
      <c r="T54" s="36" t="s">
        <v>45</v>
      </c>
      <c r="U54" s="5" t="str">
        <f>+Instructions!$B$3</f>
        <v>D</v>
      </c>
      <c r="V54" s="51"/>
      <c r="W54" s="55">
        <f>+Instructions!$C$22</f>
        <v>0</v>
      </c>
      <c r="X54" s="38">
        <f>ROUND($AA54*(1-W54)+0.004999,2)</f>
        <v>20.65</v>
      </c>
      <c r="Y54" s="51"/>
      <c r="Z54" s="6" t="s">
        <v>1201</v>
      </c>
      <c r="AA54" s="38">
        <v>20.65</v>
      </c>
      <c r="AB54" s="59">
        <f>+W54</f>
        <v>0</v>
      </c>
      <c r="AC54" s="38">
        <f>+X54</f>
        <v>20.65</v>
      </c>
      <c r="AD54" s="59">
        <f>(AG54-AC54)/AG54</f>
        <v>0</v>
      </c>
      <c r="AE54" s="115"/>
      <c r="AF54" s="124">
        <v>2</v>
      </c>
      <c r="AG54" s="43">
        <f>SUM(AJ54:AL54)+AE54</f>
        <v>20.65</v>
      </c>
      <c r="AH54" s="51"/>
      <c r="AJ54" s="17">
        <f>ROUND(AC54/(1-VLOOKUP(AF54,Group,2,FALSE)),2)</f>
        <v>20.65</v>
      </c>
      <c r="AK54" s="17">
        <f>IF(VLOOKUP(AF54,Group,5,FALSE)="YES",VLOOKUP(ROUND(ROUND(AJ54,1)-AJ54,2),Round,2,FALSE)+VLOOKUP(AF54,Group,6,FALSE),0)</f>
        <v>0</v>
      </c>
      <c r="AL54" s="17">
        <f>IF(VLOOKUP(AF54,Group,7,FALSE)="",0,ROUND(AJ54-0.04999,1)-AJ54+AM54)</f>
        <v>0</v>
      </c>
      <c r="AM54" s="17" t="str">
        <f>IF(VLOOKUP(AF54,Group,7,FALSE)="","",VLOOKUP(AF54,Group,7,FALSE))</f>
        <v/>
      </c>
      <c r="AO54" s="31" t="s">
        <v>59</v>
      </c>
    </row>
    <row r="55" spans="2:41" s="3" customFormat="1" ht="1.5" customHeight="1" x14ac:dyDescent="0.2">
      <c r="P55" s="73"/>
      <c r="Q55" s="86"/>
      <c r="R55" s="6"/>
      <c r="S55" s="38"/>
      <c r="T55" s="6"/>
      <c r="U55" s="5"/>
      <c r="V55" s="51"/>
      <c r="W55" s="55"/>
      <c r="X55" s="15"/>
      <c r="Y55" s="51"/>
      <c r="Z55" s="38"/>
      <c r="AA55" s="38"/>
      <c r="AB55" s="54"/>
      <c r="AC55" s="17"/>
      <c r="AD55" s="15"/>
      <c r="AE55" s="64"/>
      <c r="AF55" s="118"/>
      <c r="AG55" s="38"/>
      <c r="AH55" s="51"/>
      <c r="AJ55" s="17"/>
      <c r="AK55" s="17"/>
      <c r="AL55" s="17"/>
      <c r="AM55" s="17"/>
      <c r="AO55" s="31" t="s">
        <v>59</v>
      </c>
    </row>
    <row r="56" spans="2:41" s="191" customFormat="1" ht="9.6" customHeight="1" x14ac:dyDescent="0.2">
      <c r="D56" s="192" t="s">
        <v>204</v>
      </c>
      <c r="E56" s="191" t="s">
        <v>700</v>
      </c>
      <c r="P56" s="193"/>
      <c r="Q56" s="194"/>
      <c r="R56" s="195"/>
      <c r="S56" s="196"/>
      <c r="T56" s="195"/>
      <c r="U56" s="197"/>
      <c r="V56" s="198"/>
      <c r="W56" s="201"/>
      <c r="X56" s="200"/>
      <c r="Y56" s="198"/>
      <c r="Z56" s="196"/>
      <c r="AA56" s="196"/>
      <c r="AB56" s="202"/>
      <c r="AC56" s="199"/>
      <c r="AD56" s="200"/>
      <c r="AE56" s="203"/>
      <c r="AF56" s="204"/>
      <c r="AG56" s="196"/>
      <c r="AH56" s="198"/>
      <c r="AJ56" s="199"/>
      <c r="AK56" s="199"/>
      <c r="AL56" s="199"/>
      <c r="AM56" s="199"/>
      <c r="AO56" s="205"/>
    </row>
    <row r="57" spans="2:41" s="3" customFormat="1" ht="3" customHeight="1" x14ac:dyDescent="0.2">
      <c r="P57" s="73"/>
      <c r="Q57" s="86"/>
      <c r="R57" s="6"/>
      <c r="S57" s="38"/>
      <c r="T57" s="6"/>
      <c r="U57" s="5"/>
      <c r="V57" s="51"/>
      <c r="W57" s="55"/>
      <c r="X57" s="15"/>
      <c r="Y57" s="51"/>
      <c r="Z57" s="38"/>
      <c r="AA57" s="38"/>
      <c r="AB57" s="54"/>
      <c r="AC57" s="17"/>
      <c r="AD57" s="15"/>
      <c r="AE57" s="64"/>
      <c r="AF57" s="118"/>
      <c r="AG57" s="38"/>
      <c r="AH57" s="51"/>
      <c r="AJ57" s="17"/>
      <c r="AK57" s="17"/>
      <c r="AL57" s="17"/>
      <c r="AM57" s="17"/>
      <c r="AO57" s="31" t="s">
        <v>59</v>
      </c>
    </row>
    <row r="58" spans="2:41" s="156" customFormat="1" ht="9.9499999999999993" customHeight="1" x14ac:dyDescent="0.2">
      <c r="C58" s="159"/>
      <c r="D58" s="39" t="s">
        <v>8</v>
      </c>
      <c r="E58" s="150" t="s">
        <v>696</v>
      </c>
      <c r="F58" s="150"/>
      <c r="G58" s="150"/>
      <c r="H58" s="150" t="s">
        <v>694</v>
      </c>
      <c r="J58" s="150"/>
      <c r="K58" s="150" t="s">
        <v>699</v>
      </c>
      <c r="P58" s="150"/>
      <c r="Q58" s="150"/>
      <c r="R58" s="150"/>
      <c r="S58" s="38"/>
      <c r="T58" s="150"/>
      <c r="U58" s="160"/>
      <c r="V58" s="161"/>
      <c r="W58" s="164"/>
      <c r="X58" s="164"/>
      <c r="Y58" s="161"/>
      <c r="Z58" s="165"/>
      <c r="AA58" s="165"/>
      <c r="AB58" s="166"/>
      <c r="AC58" s="162"/>
      <c r="AD58" s="163"/>
      <c r="AE58" s="167"/>
      <c r="AF58" s="168"/>
      <c r="AG58" s="162"/>
      <c r="AH58" s="161"/>
      <c r="AJ58" s="162"/>
      <c r="AK58" s="162"/>
      <c r="AL58" s="162"/>
      <c r="AM58" s="162"/>
      <c r="AO58" s="169" t="s">
        <v>59</v>
      </c>
    </row>
    <row r="59" spans="2:41" s="156" customFormat="1" ht="9.9499999999999993" customHeight="1" x14ac:dyDescent="0.2">
      <c r="C59" s="159"/>
      <c r="D59" s="39"/>
      <c r="E59" s="150" t="s">
        <v>697</v>
      </c>
      <c r="F59" s="150"/>
      <c r="G59" s="150"/>
      <c r="H59" s="150" t="s">
        <v>695</v>
      </c>
      <c r="J59" s="150"/>
      <c r="K59" s="150"/>
      <c r="L59" s="150"/>
      <c r="P59" s="150"/>
      <c r="Q59" s="150"/>
      <c r="R59" s="150"/>
      <c r="S59" s="38"/>
      <c r="T59" s="150"/>
      <c r="U59" s="160"/>
      <c r="V59" s="161"/>
      <c r="W59" s="164"/>
      <c r="X59" s="164"/>
      <c r="Y59" s="161"/>
      <c r="Z59" s="165"/>
      <c r="AA59" s="165"/>
      <c r="AB59" s="166"/>
      <c r="AC59" s="162"/>
      <c r="AD59" s="163"/>
      <c r="AE59" s="167"/>
      <c r="AF59" s="168"/>
      <c r="AG59" s="162"/>
      <c r="AH59" s="161"/>
      <c r="AJ59" s="162"/>
      <c r="AK59" s="162"/>
      <c r="AL59" s="162"/>
      <c r="AM59" s="162"/>
      <c r="AO59" s="169" t="s">
        <v>59</v>
      </c>
    </row>
    <row r="60" spans="2:41" s="156" customFormat="1" ht="9.9499999999999993" customHeight="1" x14ac:dyDescent="0.2">
      <c r="C60" s="159"/>
      <c r="D60" s="39"/>
      <c r="E60" s="150" t="s">
        <v>698</v>
      </c>
      <c r="F60" s="150"/>
      <c r="G60" s="150"/>
      <c r="H60" s="150" t="s">
        <v>693</v>
      </c>
      <c r="J60" s="150"/>
      <c r="K60" s="150"/>
      <c r="L60" s="150"/>
      <c r="P60" s="150"/>
      <c r="Q60" s="150"/>
      <c r="R60" s="150"/>
      <c r="S60" s="38"/>
      <c r="T60" s="150"/>
      <c r="U60" s="160"/>
      <c r="V60" s="161"/>
      <c r="W60" s="164"/>
      <c r="X60" s="164"/>
      <c r="Y60" s="161"/>
      <c r="Z60" s="165"/>
      <c r="AA60" s="165"/>
      <c r="AB60" s="166"/>
      <c r="AC60" s="162"/>
      <c r="AD60" s="163"/>
      <c r="AE60" s="167"/>
      <c r="AF60" s="168"/>
      <c r="AG60" s="162"/>
      <c r="AH60" s="161"/>
      <c r="AJ60" s="162"/>
      <c r="AK60" s="162"/>
      <c r="AL60" s="162"/>
      <c r="AM60" s="162"/>
      <c r="AO60" s="169" t="s">
        <v>59</v>
      </c>
    </row>
    <row r="61" spans="2:41" s="3" customFormat="1" ht="1.5" customHeight="1" x14ac:dyDescent="0.2">
      <c r="P61" s="73"/>
      <c r="Q61" s="86"/>
      <c r="R61" s="6"/>
      <c r="S61" s="38"/>
      <c r="T61" s="6"/>
      <c r="U61" s="5"/>
      <c r="V61" s="51"/>
      <c r="W61" s="55"/>
      <c r="X61" s="15"/>
      <c r="Y61" s="51"/>
      <c r="Z61" s="38"/>
      <c r="AA61" s="38"/>
      <c r="AB61" s="54"/>
      <c r="AC61" s="17"/>
      <c r="AD61" s="15"/>
      <c r="AE61" s="64"/>
      <c r="AF61" s="118"/>
      <c r="AG61" s="38"/>
      <c r="AH61" s="51"/>
      <c r="AJ61" s="17"/>
      <c r="AK61" s="17"/>
      <c r="AL61" s="17"/>
      <c r="AM61" s="17"/>
      <c r="AO61" s="31" t="s">
        <v>59</v>
      </c>
    </row>
    <row r="62" spans="2:41" s="3" customFormat="1" ht="9.9499999999999993" customHeight="1" x14ac:dyDescent="0.2">
      <c r="B62" s="108" t="s">
        <v>44</v>
      </c>
      <c r="D62" s="39"/>
      <c r="E62" s="73" t="s">
        <v>91</v>
      </c>
      <c r="F62" s="73"/>
      <c r="G62" s="30" t="s">
        <v>246</v>
      </c>
      <c r="H62" s="30"/>
      <c r="I62" s="30" t="s">
        <v>317</v>
      </c>
      <c r="J62" s="30"/>
      <c r="K62" s="30"/>
      <c r="L62" s="30"/>
      <c r="M62" s="30" t="s">
        <v>200</v>
      </c>
      <c r="N62" s="30"/>
      <c r="P62" s="73"/>
      <c r="Q62" s="86"/>
      <c r="R62" s="29" t="s">
        <v>51</v>
      </c>
      <c r="S62" s="38">
        <f>IF(Suggested="Yes",AA62,AG62)</f>
        <v>24.1</v>
      </c>
      <c r="T62" s="36" t="s">
        <v>45</v>
      </c>
      <c r="U62" s="5" t="str">
        <f>+Instructions!$B$3</f>
        <v>D</v>
      </c>
      <c r="V62" s="51"/>
      <c r="W62" s="55">
        <f>+Instructions!$C$22</f>
        <v>0</v>
      </c>
      <c r="X62" s="38">
        <f>ROUND($AA62*(1-W62)+0.004999,2)</f>
        <v>24.1</v>
      </c>
      <c r="Y62" s="51"/>
      <c r="Z62" s="6" t="s">
        <v>1201</v>
      </c>
      <c r="AA62" s="38">
        <v>24.1</v>
      </c>
      <c r="AB62" s="59">
        <f>+W62</f>
        <v>0</v>
      </c>
      <c r="AC62" s="38">
        <f>+X62</f>
        <v>24.1</v>
      </c>
      <c r="AD62" s="59">
        <f>(AG62-AC62)/AG62</f>
        <v>0</v>
      </c>
      <c r="AE62" s="115"/>
      <c r="AF62" s="124">
        <v>2</v>
      </c>
      <c r="AG62" s="43">
        <f>SUM(AJ62:AL62)+AE62</f>
        <v>24.1</v>
      </c>
      <c r="AH62" s="51"/>
      <c r="AJ62" s="17">
        <f>ROUND(AC62/(1-VLOOKUP(AF62,Group,2,FALSE)),2)</f>
        <v>24.1</v>
      </c>
      <c r="AK62" s="17">
        <f>IF(VLOOKUP(AF62,Group,5,FALSE)="YES",VLOOKUP(ROUND(ROUND(AJ62,1)-AJ62,2),Round,2,FALSE)+VLOOKUP(AF62,Group,6,FALSE),0)</f>
        <v>0</v>
      </c>
      <c r="AL62" s="17">
        <f>IF(VLOOKUP(AF62,Group,7,FALSE)="",0,ROUND(AJ62-0.04999,1)-AJ62+AM62)</f>
        <v>0</v>
      </c>
      <c r="AM62" s="17" t="str">
        <f>IF(VLOOKUP(AF62,Group,7,FALSE)="","",VLOOKUP(AF62,Group,7,FALSE))</f>
        <v/>
      </c>
      <c r="AO62" s="31" t="s">
        <v>59</v>
      </c>
    </row>
    <row r="63" spans="2:41" s="3" customFormat="1" ht="9.9499999999999993" customHeight="1" x14ac:dyDescent="0.2">
      <c r="B63" s="108" t="s">
        <v>44</v>
      </c>
      <c r="D63" s="39"/>
      <c r="E63" s="73" t="s">
        <v>91</v>
      </c>
      <c r="F63" s="73"/>
      <c r="G63" s="30" t="s">
        <v>247</v>
      </c>
      <c r="H63" s="30"/>
      <c r="I63" s="30" t="s">
        <v>317</v>
      </c>
      <c r="J63" s="30"/>
      <c r="K63" s="30"/>
      <c r="L63" s="30"/>
      <c r="M63" s="30" t="s">
        <v>200</v>
      </c>
      <c r="N63" s="30"/>
      <c r="P63" s="73"/>
      <c r="Q63" s="86"/>
      <c r="R63" s="29" t="s">
        <v>51</v>
      </c>
      <c r="S63" s="38">
        <f>IF(Suggested="Yes",AA63,AG63)</f>
        <v>24.1</v>
      </c>
      <c r="T63" s="36" t="s">
        <v>45</v>
      </c>
      <c r="U63" s="5" t="str">
        <f>+Instructions!$B$3</f>
        <v>D</v>
      </c>
      <c r="V63" s="51"/>
      <c r="W63" s="55">
        <f>+Instructions!$C$22</f>
        <v>0</v>
      </c>
      <c r="X63" s="38">
        <f>ROUND($AA63*(1-W63)+0.004999,2)</f>
        <v>24.1</v>
      </c>
      <c r="Y63" s="51"/>
      <c r="Z63" s="6" t="s">
        <v>1201</v>
      </c>
      <c r="AA63" s="38">
        <v>24.1</v>
      </c>
      <c r="AB63" s="59">
        <f>+W63</f>
        <v>0</v>
      </c>
      <c r="AC63" s="38">
        <f>+X63</f>
        <v>24.1</v>
      </c>
      <c r="AD63" s="59">
        <f>(AG63-AC63)/AG63</f>
        <v>0</v>
      </c>
      <c r="AE63" s="115"/>
      <c r="AF63" s="124">
        <v>2</v>
      </c>
      <c r="AG63" s="43">
        <f>SUM(AJ63:AL63)+AE63</f>
        <v>24.1</v>
      </c>
      <c r="AH63" s="51"/>
      <c r="AJ63" s="17">
        <f>ROUND(AC63/(1-VLOOKUP(AF63,Group,2,FALSE)),2)</f>
        <v>24.1</v>
      </c>
      <c r="AK63" s="17">
        <f>IF(VLOOKUP(AF63,Group,5,FALSE)="YES",VLOOKUP(ROUND(ROUND(AJ63,1)-AJ63,2),Round,2,FALSE)+VLOOKUP(AF63,Group,6,FALSE),0)</f>
        <v>0</v>
      </c>
      <c r="AL63" s="17">
        <f>IF(VLOOKUP(AF63,Group,7,FALSE)="",0,ROUND(AJ63-0.04999,1)-AJ63+AM63)</f>
        <v>0</v>
      </c>
      <c r="AM63" s="17" t="str">
        <f>IF(VLOOKUP(AF63,Group,7,FALSE)="","",VLOOKUP(AF63,Group,7,FALSE))</f>
        <v/>
      </c>
      <c r="AO63" s="31" t="s">
        <v>59</v>
      </c>
    </row>
    <row r="64" spans="2:41" s="3" customFormat="1" ht="1.5" customHeight="1" x14ac:dyDescent="0.2">
      <c r="P64" s="73"/>
      <c r="Q64" s="86"/>
      <c r="R64" s="6"/>
      <c r="S64" s="38"/>
      <c r="T64" s="6"/>
      <c r="U64" s="5"/>
      <c r="V64" s="51"/>
      <c r="W64" s="55"/>
      <c r="X64" s="15"/>
      <c r="Y64" s="51"/>
      <c r="Z64" s="38"/>
      <c r="AA64" s="38"/>
      <c r="AB64" s="54"/>
      <c r="AC64" s="17"/>
      <c r="AD64" s="15"/>
      <c r="AE64" s="64"/>
      <c r="AF64" s="118"/>
      <c r="AG64" s="38"/>
      <c r="AH64" s="51"/>
      <c r="AJ64" s="17"/>
      <c r="AK64" s="17"/>
      <c r="AL64" s="17"/>
      <c r="AM64" s="17"/>
      <c r="AO64" s="31" t="s">
        <v>59</v>
      </c>
    </row>
    <row r="65" spans="2:41" s="191" customFormat="1" ht="9.6" customHeight="1" x14ac:dyDescent="0.2">
      <c r="D65" s="192" t="s">
        <v>204</v>
      </c>
      <c r="E65" s="191" t="s">
        <v>700</v>
      </c>
      <c r="P65" s="193"/>
      <c r="Q65" s="194"/>
      <c r="R65" s="195"/>
      <c r="S65" s="196"/>
      <c r="T65" s="195"/>
      <c r="U65" s="197"/>
      <c r="V65" s="198"/>
      <c r="W65" s="201"/>
      <c r="X65" s="200"/>
      <c r="Y65" s="198"/>
      <c r="Z65" s="196"/>
      <c r="AA65" s="196"/>
      <c r="AB65" s="202"/>
      <c r="AC65" s="199"/>
      <c r="AD65" s="200"/>
      <c r="AE65" s="203"/>
      <c r="AF65" s="204"/>
      <c r="AG65" s="196"/>
      <c r="AH65" s="198"/>
      <c r="AJ65" s="199"/>
      <c r="AK65" s="199"/>
      <c r="AL65" s="199"/>
      <c r="AM65" s="199"/>
      <c r="AO65" s="205"/>
    </row>
    <row r="66" spans="2:41" s="3" customFormat="1" ht="3" customHeight="1" x14ac:dyDescent="0.2">
      <c r="P66" s="73"/>
      <c r="Q66" s="86"/>
      <c r="R66" s="6"/>
      <c r="S66" s="38"/>
      <c r="T66" s="6"/>
      <c r="U66" s="5"/>
      <c r="V66" s="51"/>
      <c r="W66" s="55"/>
      <c r="X66" s="15"/>
      <c r="Y66" s="51"/>
      <c r="Z66" s="38"/>
      <c r="AA66" s="38"/>
      <c r="AB66" s="54"/>
      <c r="AC66" s="17"/>
      <c r="AD66" s="15"/>
      <c r="AE66" s="64"/>
      <c r="AF66" s="118"/>
      <c r="AG66" s="38"/>
      <c r="AH66" s="51"/>
      <c r="AJ66" s="17"/>
      <c r="AK66" s="17"/>
      <c r="AL66" s="17"/>
      <c r="AM66" s="17"/>
      <c r="AO66" s="31" t="s">
        <v>59</v>
      </c>
    </row>
    <row r="67" spans="2:41" s="3" customFormat="1" ht="9.9499999999999993" customHeight="1" x14ac:dyDescent="0.2">
      <c r="C67" s="152"/>
      <c r="D67" s="39" t="s">
        <v>8</v>
      </c>
      <c r="E67" s="150" t="s">
        <v>167</v>
      </c>
      <c r="F67" s="150"/>
      <c r="G67" s="150"/>
      <c r="H67" s="150"/>
      <c r="I67" s="150" t="s">
        <v>689</v>
      </c>
      <c r="J67" s="150"/>
      <c r="K67" s="150"/>
      <c r="L67" s="150" t="s">
        <v>745</v>
      </c>
      <c r="M67" s="150"/>
      <c r="N67" s="150"/>
      <c r="O67" s="150"/>
      <c r="P67" s="30"/>
      <c r="R67" s="30"/>
      <c r="S67" s="38"/>
      <c r="T67" s="30"/>
      <c r="U67" s="5"/>
      <c r="V67" s="51"/>
      <c r="W67" s="69"/>
      <c r="X67" s="69"/>
      <c r="Y67" s="51"/>
      <c r="Z67" s="38"/>
      <c r="AA67" s="38"/>
      <c r="AB67" s="54"/>
      <c r="AC67" s="17"/>
      <c r="AD67" s="15"/>
      <c r="AE67" s="64"/>
      <c r="AF67" s="118"/>
      <c r="AG67" s="17"/>
      <c r="AH67" s="51"/>
      <c r="AJ67" s="17"/>
      <c r="AK67" s="17"/>
      <c r="AL67" s="17"/>
      <c r="AM67" s="17"/>
      <c r="AO67" s="31" t="s">
        <v>59</v>
      </c>
    </row>
    <row r="68" spans="2:41" s="3" customFormat="1" ht="9.9499999999999993" customHeight="1" x14ac:dyDescent="0.2">
      <c r="C68" s="152"/>
      <c r="E68" s="150" t="s">
        <v>457</v>
      </c>
      <c r="F68" s="150"/>
      <c r="G68" s="150"/>
      <c r="H68" s="150"/>
      <c r="I68" s="150" t="s">
        <v>910</v>
      </c>
      <c r="J68" s="150"/>
      <c r="K68" s="150"/>
      <c r="L68" s="150" t="s">
        <v>623</v>
      </c>
      <c r="M68" s="150"/>
      <c r="N68" s="150"/>
      <c r="O68" s="150"/>
      <c r="P68" s="30"/>
      <c r="Q68" s="30"/>
      <c r="R68" s="30"/>
      <c r="S68" s="38"/>
      <c r="T68" s="30"/>
      <c r="U68" s="5"/>
      <c r="V68" s="51"/>
      <c r="W68" s="69"/>
      <c r="X68" s="69"/>
      <c r="Y68" s="51"/>
      <c r="Z68" s="38"/>
      <c r="AA68" s="38"/>
      <c r="AB68" s="54"/>
      <c r="AC68" s="17"/>
      <c r="AD68" s="15"/>
      <c r="AE68" s="64"/>
      <c r="AF68" s="118"/>
      <c r="AG68" s="17"/>
      <c r="AH68" s="51"/>
      <c r="AJ68" s="17"/>
      <c r="AK68" s="17"/>
      <c r="AL68" s="17"/>
      <c r="AM68" s="17"/>
      <c r="AO68" s="31" t="s">
        <v>59</v>
      </c>
    </row>
    <row r="69" spans="2:41" s="3" customFormat="1" ht="9.9499999999999993" customHeight="1" x14ac:dyDescent="0.2">
      <c r="C69" s="152"/>
      <c r="D69" s="39"/>
      <c r="E69" s="150" t="s">
        <v>456</v>
      </c>
      <c r="F69" s="150"/>
      <c r="H69" s="150"/>
      <c r="I69" s="150" t="s">
        <v>149</v>
      </c>
      <c r="K69" s="150"/>
      <c r="L69" s="150" t="s">
        <v>624</v>
      </c>
      <c r="M69" s="150"/>
      <c r="N69" s="150"/>
      <c r="O69" s="150"/>
      <c r="P69" s="30"/>
      <c r="Q69" s="30"/>
      <c r="R69" s="30"/>
      <c r="S69" s="38"/>
      <c r="T69" s="30"/>
      <c r="U69" s="5"/>
      <c r="V69" s="51"/>
      <c r="W69" s="69"/>
      <c r="X69" s="69"/>
      <c r="Y69" s="51"/>
      <c r="Z69" s="38"/>
      <c r="AA69" s="38"/>
      <c r="AB69" s="54"/>
      <c r="AC69" s="17"/>
      <c r="AD69" s="15"/>
      <c r="AE69" s="64"/>
      <c r="AF69" s="118"/>
      <c r="AG69" s="17"/>
      <c r="AH69" s="51"/>
      <c r="AJ69" s="17"/>
      <c r="AK69" s="17"/>
      <c r="AL69" s="17"/>
      <c r="AM69" s="17"/>
      <c r="AO69" s="31" t="s">
        <v>59</v>
      </c>
    </row>
    <row r="70" spans="2:41" s="3" customFormat="1" ht="9.9499999999999993" customHeight="1" x14ac:dyDescent="0.2">
      <c r="C70" s="152"/>
      <c r="E70" s="150" t="s">
        <v>688</v>
      </c>
      <c r="F70" s="150"/>
      <c r="H70" s="150"/>
      <c r="I70" s="150" t="s">
        <v>150</v>
      </c>
      <c r="K70" s="150"/>
      <c r="L70" s="150" t="s">
        <v>622</v>
      </c>
      <c r="M70" s="150"/>
      <c r="N70" s="150"/>
      <c r="O70" s="150"/>
      <c r="P70" s="30"/>
      <c r="Q70" s="30"/>
      <c r="R70" s="30"/>
      <c r="S70" s="38"/>
      <c r="T70" s="30"/>
      <c r="U70" s="5"/>
      <c r="V70" s="51"/>
      <c r="W70" s="69"/>
      <c r="X70" s="69"/>
      <c r="Y70" s="51"/>
      <c r="Z70" s="38"/>
      <c r="AA70" s="38"/>
      <c r="AB70" s="54"/>
      <c r="AC70" s="17"/>
      <c r="AD70" s="15"/>
      <c r="AE70" s="64"/>
      <c r="AF70" s="118"/>
      <c r="AG70" s="17"/>
      <c r="AH70" s="51"/>
      <c r="AJ70" s="17"/>
      <c r="AK70" s="17"/>
      <c r="AL70" s="17"/>
      <c r="AM70" s="17"/>
      <c r="AO70" s="31" t="s">
        <v>59</v>
      </c>
    </row>
    <row r="71" spans="2:41" s="3" customFormat="1" ht="9.9499999999999993" customHeight="1" x14ac:dyDescent="0.2">
      <c r="C71" s="152"/>
      <c r="E71" s="150" t="s">
        <v>152</v>
      </c>
      <c r="F71" s="150"/>
      <c r="H71" s="150"/>
      <c r="I71" s="150" t="s">
        <v>147</v>
      </c>
      <c r="J71" s="150"/>
      <c r="K71" s="150"/>
      <c r="L71" s="150" t="s">
        <v>625</v>
      </c>
      <c r="M71" s="150"/>
      <c r="N71" s="150"/>
      <c r="O71" s="30"/>
      <c r="P71" s="30"/>
      <c r="Q71" s="30"/>
      <c r="R71" s="30"/>
      <c r="S71" s="38"/>
      <c r="T71" s="30"/>
      <c r="U71" s="5"/>
      <c r="V71" s="51"/>
      <c r="W71" s="69"/>
      <c r="X71" s="69"/>
      <c r="Y71" s="51"/>
      <c r="Z71" s="38"/>
      <c r="AA71" s="38"/>
      <c r="AB71" s="54"/>
      <c r="AC71" s="17"/>
      <c r="AD71" s="15"/>
      <c r="AE71" s="64"/>
      <c r="AF71" s="118"/>
      <c r="AG71" s="17"/>
      <c r="AH71" s="51"/>
      <c r="AJ71" s="17"/>
      <c r="AK71" s="17"/>
      <c r="AL71" s="17"/>
      <c r="AM71" s="17"/>
      <c r="AO71" s="31"/>
    </row>
    <row r="72" spans="2:41" s="3" customFormat="1" ht="9.9499999999999993" customHeight="1" x14ac:dyDescent="0.2">
      <c r="C72" s="152"/>
      <c r="E72" s="266" t="s">
        <v>692</v>
      </c>
      <c r="F72" s="150"/>
      <c r="H72" s="150"/>
      <c r="I72" s="150" t="s">
        <v>148</v>
      </c>
      <c r="J72" s="150"/>
      <c r="K72" s="150"/>
      <c r="L72" s="150" t="s">
        <v>209</v>
      </c>
      <c r="M72" s="150"/>
      <c r="N72" s="150"/>
      <c r="O72" s="30"/>
      <c r="P72" s="30"/>
      <c r="Q72" s="30"/>
      <c r="R72" s="30"/>
      <c r="S72" s="38"/>
      <c r="T72" s="30"/>
      <c r="U72" s="5"/>
      <c r="V72" s="51"/>
      <c r="W72" s="69"/>
      <c r="X72" s="69"/>
      <c r="Y72" s="51"/>
      <c r="Z72" s="38"/>
      <c r="AA72" s="38"/>
      <c r="AB72" s="54"/>
      <c r="AC72" s="17"/>
      <c r="AD72" s="15"/>
      <c r="AE72" s="64"/>
      <c r="AF72" s="118"/>
      <c r="AG72" s="17"/>
      <c r="AH72" s="51"/>
      <c r="AJ72" s="17"/>
      <c r="AK72" s="17"/>
      <c r="AL72" s="17"/>
      <c r="AM72" s="17"/>
      <c r="AO72" s="31"/>
    </row>
    <row r="73" spans="2:41" s="3" customFormat="1" ht="9.9499999999999993" customHeight="1" x14ac:dyDescent="0.2">
      <c r="C73" s="152"/>
      <c r="E73" s="150" t="s">
        <v>909</v>
      </c>
      <c r="F73" s="150"/>
      <c r="H73" s="150"/>
      <c r="I73" s="150" t="s">
        <v>777</v>
      </c>
      <c r="J73" s="150"/>
      <c r="K73" s="150"/>
      <c r="L73" s="150" t="s">
        <v>911</v>
      </c>
      <c r="M73" s="150"/>
      <c r="N73" s="150"/>
      <c r="O73" s="30"/>
      <c r="P73" s="30"/>
      <c r="Q73" s="30"/>
      <c r="R73" s="30"/>
      <c r="S73" s="38"/>
      <c r="T73" s="30"/>
      <c r="U73" s="5"/>
      <c r="V73" s="51"/>
      <c r="W73" s="69"/>
      <c r="X73" s="69"/>
      <c r="Y73" s="51"/>
      <c r="Z73" s="38"/>
      <c r="AA73" s="38"/>
      <c r="AB73" s="54"/>
      <c r="AC73" s="17"/>
      <c r="AD73" s="15"/>
      <c r="AE73" s="64"/>
      <c r="AF73" s="118"/>
      <c r="AG73" s="17"/>
      <c r="AH73" s="51"/>
      <c r="AJ73" s="17"/>
      <c r="AK73" s="17"/>
      <c r="AL73" s="17"/>
      <c r="AM73" s="17"/>
      <c r="AO73" s="31"/>
    </row>
    <row r="74" spans="2:41" s="3" customFormat="1" ht="0.95" customHeight="1" x14ac:dyDescent="0.2">
      <c r="P74" s="73"/>
      <c r="Q74" s="86"/>
      <c r="R74" s="6"/>
      <c r="S74" s="38"/>
      <c r="T74" s="6"/>
      <c r="U74" s="5"/>
      <c r="V74" s="51"/>
      <c r="W74" s="55"/>
      <c r="X74" s="15"/>
      <c r="Y74" s="51"/>
      <c r="Z74" s="38"/>
      <c r="AA74" s="38"/>
      <c r="AB74" s="54"/>
      <c r="AC74" s="17"/>
      <c r="AD74" s="15"/>
      <c r="AE74" s="64"/>
      <c r="AF74" s="118"/>
      <c r="AG74" s="38"/>
      <c r="AH74" s="51"/>
      <c r="AJ74" s="17"/>
      <c r="AK74" s="17"/>
      <c r="AL74" s="17"/>
      <c r="AM74" s="17"/>
      <c r="AO74" s="31" t="s">
        <v>59</v>
      </c>
    </row>
    <row r="75" spans="2:41" s="3" customFormat="1" ht="9.9499999999999993" customHeight="1" x14ac:dyDescent="0.2">
      <c r="B75" s="113" t="s">
        <v>55</v>
      </c>
      <c r="D75" s="39"/>
      <c r="E75" s="73" t="s">
        <v>105</v>
      </c>
      <c r="F75" s="73"/>
      <c r="G75" s="30" t="s">
        <v>168</v>
      </c>
      <c r="H75" s="30"/>
      <c r="I75" s="30" t="s">
        <v>200</v>
      </c>
      <c r="J75" s="30"/>
      <c r="K75" s="30"/>
      <c r="L75" s="30"/>
      <c r="M75" s="30"/>
      <c r="N75" s="30"/>
      <c r="P75" s="73" t="s">
        <v>172</v>
      </c>
      <c r="Q75" s="86"/>
      <c r="R75" s="29" t="s">
        <v>956</v>
      </c>
      <c r="S75" s="38">
        <f t="shared" ref="S75:S80" si="11">IF(Suggested="Yes",AA75,AG75)</f>
        <v>27.25</v>
      </c>
      <c r="T75" s="36" t="s">
        <v>46</v>
      </c>
      <c r="U75" s="5" t="str">
        <f>+Instructions!$B$3</f>
        <v>D</v>
      </c>
      <c r="V75" s="51"/>
      <c r="W75" s="55">
        <f>+Instructions!$C$22</f>
        <v>0</v>
      </c>
      <c r="X75" s="17">
        <f t="shared" ref="X75:X80" si="12">ROUND($AA75*(1-W75)+0.004999,2)</f>
        <v>27.25</v>
      </c>
      <c r="Y75" s="51"/>
      <c r="Z75" s="6" t="s">
        <v>1201</v>
      </c>
      <c r="AA75" s="38">
        <v>27.25</v>
      </c>
      <c r="AB75" s="59">
        <f t="shared" ref="AB75:AC80" si="13">+W75</f>
        <v>0</v>
      </c>
      <c r="AC75" s="17">
        <f t="shared" si="13"/>
        <v>27.25</v>
      </c>
      <c r="AD75" s="12">
        <f t="shared" ref="AD75:AD80" si="14">(AG75-AC75)/AG75</f>
        <v>0</v>
      </c>
      <c r="AE75" s="115"/>
      <c r="AF75" s="122">
        <v>1</v>
      </c>
      <c r="AG75" s="37">
        <f t="shared" ref="AG75:AG80" si="15">SUM(AJ75:AL75)+AE75</f>
        <v>27.25</v>
      </c>
      <c r="AH75" s="51"/>
      <c r="AJ75" s="17">
        <f t="shared" ref="AJ75:AJ80" si="16">ROUND(AC75/(1-VLOOKUP(AF75,Group,2,FALSE)),2)</f>
        <v>27.25</v>
      </c>
      <c r="AK75" s="17">
        <f t="shared" ref="AK75:AK80" si="17">IF(VLOOKUP(AF75,Group,5,FALSE)="YES",VLOOKUP(ROUND(ROUND(AJ75,1)-AJ75,2),Round,2,FALSE)+VLOOKUP(AF75,Group,6,FALSE),0)</f>
        <v>0</v>
      </c>
      <c r="AL75" s="17">
        <f t="shared" ref="AL75:AL80" si="18">IF(VLOOKUP(AF75,Group,7,FALSE)="",0,ROUND(AJ75-0.04999,1)-AJ75+AM75)</f>
        <v>0</v>
      </c>
      <c r="AM75" s="17" t="str">
        <f t="shared" ref="AM75:AM80" si="19">IF(VLOOKUP(AF75,Group,7,FALSE)="","",VLOOKUP(AF75,Group,7,FALSE))</f>
        <v/>
      </c>
      <c r="AO75" s="31" t="s">
        <v>59</v>
      </c>
    </row>
    <row r="76" spans="2:41" s="3" customFormat="1" ht="9.9499999999999993" customHeight="1" x14ac:dyDescent="0.2">
      <c r="B76" s="113" t="s">
        <v>55</v>
      </c>
      <c r="D76" s="39"/>
      <c r="E76" s="73" t="s">
        <v>106</v>
      </c>
      <c r="F76" s="73"/>
      <c r="G76" s="30" t="s">
        <v>168</v>
      </c>
      <c r="H76" s="30"/>
      <c r="I76" s="30" t="s">
        <v>200</v>
      </c>
      <c r="J76" s="30"/>
      <c r="K76" s="30"/>
      <c r="L76" s="30" t="s">
        <v>88</v>
      </c>
      <c r="M76" s="30"/>
      <c r="N76" s="30"/>
      <c r="P76" s="73" t="s">
        <v>272</v>
      </c>
      <c r="Q76" s="86"/>
      <c r="R76" s="29" t="s">
        <v>959</v>
      </c>
      <c r="S76" s="38">
        <f t="shared" si="11"/>
        <v>27.25</v>
      </c>
      <c r="T76" s="36" t="s">
        <v>46</v>
      </c>
      <c r="U76" s="5" t="str">
        <f>+Instructions!$B$3</f>
        <v>D</v>
      </c>
      <c r="V76" s="51"/>
      <c r="W76" s="55">
        <f>+Instructions!$C$22</f>
        <v>0</v>
      </c>
      <c r="X76" s="17">
        <f t="shared" si="12"/>
        <v>27.25</v>
      </c>
      <c r="Y76" s="51"/>
      <c r="Z76" s="6" t="s">
        <v>1201</v>
      </c>
      <c r="AA76" s="38">
        <v>27.25</v>
      </c>
      <c r="AB76" s="59">
        <f t="shared" si="13"/>
        <v>0</v>
      </c>
      <c r="AC76" s="17">
        <f t="shared" si="13"/>
        <v>27.25</v>
      </c>
      <c r="AD76" s="12">
        <f t="shared" si="14"/>
        <v>0</v>
      </c>
      <c r="AE76" s="115"/>
      <c r="AF76" s="122">
        <v>1</v>
      </c>
      <c r="AG76" s="37">
        <f t="shared" si="15"/>
        <v>27.25</v>
      </c>
      <c r="AH76" s="51"/>
      <c r="AJ76" s="17">
        <f t="shared" si="16"/>
        <v>27.25</v>
      </c>
      <c r="AK76" s="17">
        <f t="shared" si="17"/>
        <v>0</v>
      </c>
      <c r="AL76" s="17">
        <f t="shared" si="18"/>
        <v>0</v>
      </c>
      <c r="AM76" s="17" t="str">
        <f t="shared" si="19"/>
        <v/>
      </c>
      <c r="AO76" s="31" t="s">
        <v>59</v>
      </c>
    </row>
    <row r="77" spans="2:41" s="3" customFormat="1" ht="9.9499999999999993" customHeight="1" x14ac:dyDescent="0.2">
      <c r="B77" s="113" t="s">
        <v>55</v>
      </c>
      <c r="D77" s="39"/>
      <c r="E77" s="73" t="s">
        <v>107</v>
      </c>
      <c r="F77" s="73"/>
      <c r="G77" s="30" t="s">
        <v>168</v>
      </c>
      <c r="H77" s="30"/>
      <c r="I77" s="30" t="s">
        <v>200</v>
      </c>
      <c r="J77" s="30"/>
      <c r="K77" s="30"/>
      <c r="L77" s="30"/>
      <c r="M77" s="30"/>
      <c r="N77" s="30"/>
      <c r="P77" s="73" t="s">
        <v>172</v>
      </c>
      <c r="Q77" s="86"/>
      <c r="R77" s="29" t="s">
        <v>960</v>
      </c>
      <c r="S77" s="38">
        <f t="shared" si="11"/>
        <v>27.25</v>
      </c>
      <c r="T77" s="36" t="s">
        <v>46</v>
      </c>
      <c r="U77" s="5" t="str">
        <f>+Instructions!$B$3</f>
        <v>D</v>
      </c>
      <c r="V77" s="51"/>
      <c r="W77" s="55">
        <f>+Instructions!$C$22</f>
        <v>0</v>
      </c>
      <c r="X77" s="17">
        <f t="shared" si="12"/>
        <v>27.25</v>
      </c>
      <c r="Y77" s="51"/>
      <c r="Z77" s="6" t="s">
        <v>1201</v>
      </c>
      <c r="AA77" s="38">
        <v>27.25</v>
      </c>
      <c r="AB77" s="59">
        <f t="shared" si="13"/>
        <v>0</v>
      </c>
      <c r="AC77" s="17">
        <f t="shared" si="13"/>
        <v>27.25</v>
      </c>
      <c r="AD77" s="12">
        <f t="shared" si="14"/>
        <v>0</v>
      </c>
      <c r="AE77" s="115"/>
      <c r="AF77" s="122">
        <v>1</v>
      </c>
      <c r="AG77" s="37">
        <f t="shared" si="15"/>
        <v>27.25</v>
      </c>
      <c r="AH77" s="51"/>
      <c r="AJ77" s="17">
        <f t="shared" si="16"/>
        <v>27.25</v>
      </c>
      <c r="AK77" s="17">
        <f t="shared" si="17"/>
        <v>0</v>
      </c>
      <c r="AL77" s="17">
        <f t="shared" si="18"/>
        <v>0</v>
      </c>
      <c r="AM77" s="17" t="str">
        <f t="shared" si="19"/>
        <v/>
      </c>
      <c r="AO77" s="31" t="s">
        <v>59</v>
      </c>
    </row>
    <row r="78" spans="2:41" s="3" customFormat="1" ht="9.9499999999999993" customHeight="1" x14ac:dyDescent="0.2">
      <c r="B78" s="113" t="s">
        <v>55</v>
      </c>
      <c r="D78" s="39"/>
      <c r="E78" s="73" t="s">
        <v>197</v>
      </c>
      <c r="F78" s="73"/>
      <c r="G78" s="30" t="s">
        <v>168</v>
      </c>
      <c r="H78" s="30"/>
      <c r="I78" s="30" t="s">
        <v>200</v>
      </c>
      <c r="J78" s="30"/>
      <c r="K78" s="30"/>
      <c r="L78" s="30"/>
      <c r="M78" s="30"/>
      <c r="N78" s="30"/>
      <c r="P78" s="73" t="s">
        <v>198</v>
      </c>
      <c r="Q78" s="86"/>
      <c r="R78" s="29" t="s">
        <v>958</v>
      </c>
      <c r="S78" s="38">
        <f t="shared" si="11"/>
        <v>27.25</v>
      </c>
      <c r="T78" s="36" t="s">
        <v>46</v>
      </c>
      <c r="U78" s="5" t="str">
        <f>+Instructions!$B$3</f>
        <v>D</v>
      </c>
      <c r="V78" s="51"/>
      <c r="W78" s="55">
        <f>+Instructions!$C$22</f>
        <v>0</v>
      </c>
      <c r="X78" s="17">
        <f t="shared" si="12"/>
        <v>27.25</v>
      </c>
      <c r="Y78" s="51"/>
      <c r="Z78" s="6" t="s">
        <v>1201</v>
      </c>
      <c r="AA78" s="38">
        <v>27.25</v>
      </c>
      <c r="AB78" s="59">
        <f t="shared" si="13"/>
        <v>0</v>
      </c>
      <c r="AC78" s="17">
        <f t="shared" si="13"/>
        <v>27.25</v>
      </c>
      <c r="AD78" s="12">
        <f t="shared" si="14"/>
        <v>0</v>
      </c>
      <c r="AE78" s="115"/>
      <c r="AF78" s="122">
        <v>1</v>
      </c>
      <c r="AG78" s="37">
        <f t="shared" si="15"/>
        <v>27.25</v>
      </c>
      <c r="AH78" s="51"/>
      <c r="AJ78" s="17">
        <f t="shared" si="16"/>
        <v>27.25</v>
      </c>
      <c r="AK78" s="17">
        <f t="shared" si="17"/>
        <v>0</v>
      </c>
      <c r="AL78" s="17">
        <f t="shared" si="18"/>
        <v>0</v>
      </c>
      <c r="AM78" s="17" t="str">
        <f t="shared" si="19"/>
        <v/>
      </c>
      <c r="AO78" s="93" t="s">
        <v>59</v>
      </c>
    </row>
    <row r="79" spans="2:41" s="3" customFormat="1" ht="9.9499999999999993" customHeight="1" x14ac:dyDescent="0.2">
      <c r="B79" s="113" t="s">
        <v>55</v>
      </c>
      <c r="D79" s="39"/>
      <c r="E79" s="73" t="s">
        <v>110</v>
      </c>
      <c r="F79" s="73"/>
      <c r="G79" s="30" t="s">
        <v>168</v>
      </c>
      <c r="H79" s="30"/>
      <c r="I79" s="30" t="s">
        <v>200</v>
      </c>
      <c r="J79" s="30"/>
      <c r="K79" s="30"/>
      <c r="L79" s="30"/>
      <c r="M79" s="30"/>
      <c r="N79" s="30"/>
      <c r="P79" s="73" t="s">
        <v>171</v>
      </c>
      <c r="Q79" s="86"/>
      <c r="R79" s="29" t="s">
        <v>961</v>
      </c>
      <c r="S79" s="38">
        <f t="shared" si="11"/>
        <v>16.850000000000001</v>
      </c>
      <c r="T79" s="36" t="s">
        <v>46</v>
      </c>
      <c r="U79" s="5" t="str">
        <f>+Instructions!$B$3</f>
        <v>D</v>
      </c>
      <c r="V79" s="51"/>
      <c r="W79" s="55">
        <f>+Instructions!$C$22</f>
        <v>0</v>
      </c>
      <c r="X79" s="17">
        <f t="shared" si="12"/>
        <v>16.850000000000001</v>
      </c>
      <c r="Y79" s="51"/>
      <c r="Z79" s="6" t="s">
        <v>1201</v>
      </c>
      <c r="AA79" s="38">
        <v>16.850000000000001</v>
      </c>
      <c r="AB79" s="59">
        <f t="shared" si="13"/>
        <v>0</v>
      </c>
      <c r="AC79" s="17">
        <f t="shared" si="13"/>
        <v>16.850000000000001</v>
      </c>
      <c r="AD79" s="12">
        <f t="shared" si="14"/>
        <v>0</v>
      </c>
      <c r="AE79" s="115"/>
      <c r="AF79" s="122">
        <v>1</v>
      </c>
      <c r="AG79" s="37">
        <f t="shared" si="15"/>
        <v>16.850000000000001</v>
      </c>
      <c r="AH79" s="51"/>
      <c r="AJ79" s="17">
        <f t="shared" si="16"/>
        <v>16.850000000000001</v>
      </c>
      <c r="AK79" s="17">
        <f t="shared" si="17"/>
        <v>0</v>
      </c>
      <c r="AL79" s="17">
        <f t="shared" si="18"/>
        <v>0</v>
      </c>
      <c r="AM79" s="17" t="str">
        <f t="shared" si="19"/>
        <v/>
      </c>
      <c r="AO79" s="31" t="s">
        <v>59</v>
      </c>
    </row>
    <row r="80" spans="2:41" s="3" customFormat="1" ht="9.9499999999999993" customHeight="1" x14ac:dyDescent="0.2">
      <c r="B80" s="107" t="s">
        <v>55</v>
      </c>
      <c r="D80" s="39"/>
      <c r="E80" s="73" t="s">
        <v>108</v>
      </c>
      <c r="F80" s="73"/>
      <c r="G80" s="30" t="s">
        <v>168</v>
      </c>
      <c r="H80" s="30"/>
      <c r="I80" s="30" t="s">
        <v>200</v>
      </c>
      <c r="J80" s="30"/>
      <c r="K80" s="30"/>
      <c r="L80" s="30"/>
      <c r="M80" s="30"/>
      <c r="N80" s="30"/>
      <c r="P80" s="73" t="s">
        <v>119</v>
      </c>
      <c r="Q80" s="86"/>
      <c r="R80" s="29" t="s">
        <v>963</v>
      </c>
      <c r="S80" s="38">
        <f t="shared" si="11"/>
        <v>16.850000000000001</v>
      </c>
      <c r="T80" s="36" t="s">
        <v>46</v>
      </c>
      <c r="U80" s="5" t="str">
        <f>+Instructions!$B$3</f>
        <v>D</v>
      </c>
      <c r="V80" s="51"/>
      <c r="W80" s="55">
        <f>+Instructions!$C$22</f>
        <v>0</v>
      </c>
      <c r="X80" s="17">
        <f t="shared" si="12"/>
        <v>16.850000000000001</v>
      </c>
      <c r="Y80" s="51"/>
      <c r="Z80" s="6" t="s">
        <v>1201</v>
      </c>
      <c r="AA80" s="38">
        <v>16.850000000000001</v>
      </c>
      <c r="AB80" s="59">
        <f t="shared" si="13"/>
        <v>0</v>
      </c>
      <c r="AC80" s="17">
        <f t="shared" si="13"/>
        <v>16.850000000000001</v>
      </c>
      <c r="AD80" s="12">
        <f t="shared" si="14"/>
        <v>0</v>
      </c>
      <c r="AE80" s="115"/>
      <c r="AF80" s="122">
        <v>1</v>
      </c>
      <c r="AG80" s="37">
        <f t="shared" si="15"/>
        <v>16.850000000000001</v>
      </c>
      <c r="AH80" s="51"/>
      <c r="AJ80" s="17">
        <f t="shared" si="16"/>
        <v>16.850000000000001</v>
      </c>
      <c r="AK80" s="17">
        <f t="shared" si="17"/>
        <v>0</v>
      </c>
      <c r="AL80" s="17">
        <f t="shared" si="18"/>
        <v>0</v>
      </c>
      <c r="AM80" s="17" t="str">
        <f t="shared" si="19"/>
        <v/>
      </c>
      <c r="AO80" s="31" t="s">
        <v>59</v>
      </c>
    </row>
    <row r="81" spans="2:41" s="3" customFormat="1" ht="0.95" customHeight="1" x14ac:dyDescent="0.2">
      <c r="P81" s="73"/>
      <c r="Q81" s="86"/>
      <c r="R81" s="6"/>
      <c r="S81" s="38"/>
      <c r="T81" s="6"/>
      <c r="U81" s="5"/>
      <c r="V81" s="51"/>
      <c r="W81" s="55"/>
      <c r="X81" s="15"/>
      <c r="Y81" s="51"/>
      <c r="Z81" s="38"/>
      <c r="AA81" s="38"/>
      <c r="AB81" s="54"/>
      <c r="AC81" s="17"/>
      <c r="AD81" s="15"/>
      <c r="AE81" s="64"/>
      <c r="AF81" s="118"/>
      <c r="AG81" s="38"/>
      <c r="AH81" s="51"/>
      <c r="AJ81" s="17"/>
      <c r="AK81" s="17"/>
      <c r="AL81" s="17"/>
      <c r="AM81" s="17"/>
      <c r="AO81" s="31" t="s">
        <v>59</v>
      </c>
    </row>
    <row r="82" spans="2:41" s="3" customFormat="1" ht="9.9499999999999993" customHeight="1" x14ac:dyDescent="0.2">
      <c r="B82" s="108" t="s">
        <v>44</v>
      </c>
      <c r="D82" s="39"/>
      <c r="E82" s="73" t="s">
        <v>106</v>
      </c>
      <c r="F82" s="73"/>
      <c r="G82" s="30" t="s">
        <v>151</v>
      </c>
      <c r="H82" s="30"/>
      <c r="I82" s="30" t="s">
        <v>200</v>
      </c>
      <c r="J82" s="30" t="s">
        <v>88</v>
      </c>
      <c r="K82" s="30" t="s">
        <v>88</v>
      </c>
      <c r="L82" s="30" t="s">
        <v>88</v>
      </c>
      <c r="M82" s="30"/>
      <c r="N82" s="30"/>
      <c r="P82" s="73"/>
      <c r="Q82" s="86"/>
      <c r="R82" s="29" t="s">
        <v>964</v>
      </c>
      <c r="S82" s="38">
        <f>IF(Suggested="Yes",AA82,AG82)</f>
        <v>30.3</v>
      </c>
      <c r="T82" s="36" t="s">
        <v>45</v>
      </c>
      <c r="U82" s="5" t="str">
        <f>+Instructions!$B$3</f>
        <v>D</v>
      </c>
      <c r="V82" s="51"/>
      <c r="W82" s="55">
        <f>+Instructions!$C$22</f>
        <v>0</v>
      </c>
      <c r="X82" s="38">
        <f>ROUND($AA82*(1-W82)+0.004999,2)</f>
        <v>30.3</v>
      </c>
      <c r="Y82" s="51"/>
      <c r="Z82" s="6" t="s">
        <v>1201</v>
      </c>
      <c r="AA82" s="38">
        <v>30.3</v>
      </c>
      <c r="AB82" s="59">
        <f>+W82</f>
        <v>0</v>
      </c>
      <c r="AC82" s="38">
        <f>+X82</f>
        <v>30.3</v>
      </c>
      <c r="AD82" s="59">
        <f>(AG82-AC82)/AG82</f>
        <v>0</v>
      </c>
      <c r="AE82" s="115"/>
      <c r="AF82" s="124">
        <v>2</v>
      </c>
      <c r="AG82" s="43">
        <f>SUM(AJ82:AL82)+AE82</f>
        <v>30.3</v>
      </c>
      <c r="AH82" s="51"/>
      <c r="AJ82" s="17">
        <f>ROUND(AC82/(1-VLOOKUP(AF82,Group,2,FALSE)),2)</f>
        <v>30.3</v>
      </c>
      <c r="AK82" s="17">
        <f>IF(VLOOKUP(AF82,Group,5,FALSE)="YES",VLOOKUP(ROUND(ROUND(AJ82,1)-AJ82,2),Round,2,FALSE)+VLOOKUP(AF82,Group,6,FALSE),0)</f>
        <v>0</v>
      </c>
      <c r="AL82" s="17">
        <f>IF(VLOOKUP(AF82,Group,7,FALSE)="",0,ROUND(AJ82-0.04999,1)-AJ82+AM82)</f>
        <v>0</v>
      </c>
      <c r="AM82" s="17" t="str">
        <f>IF(VLOOKUP(AF82,Group,7,FALSE)="","",VLOOKUP(AF82,Group,7,FALSE))</f>
        <v/>
      </c>
      <c r="AO82" s="31" t="s">
        <v>59</v>
      </c>
    </row>
    <row r="83" spans="2:41" s="3" customFormat="1" ht="2.85" customHeight="1" x14ac:dyDescent="0.2">
      <c r="P83" s="73"/>
      <c r="Q83" s="86"/>
      <c r="R83" s="6"/>
      <c r="S83" s="38"/>
      <c r="T83" s="6"/>
      <c r="U83" s="5"/>
      <c r="V83" s="51"/>
      <c r="W83" s="55"/>
      <c r="X83" s="15"/>
      <c r="Y83" s="51"/>
      <c r="Z83" s="38"/>
      <c r="AA83" s="38"/>
      <c r="AB83" s="54"/>
      <c r="AC83" s="17"/>
      <c r="AD83" s="15"/>
      <c r="AE83" s="64"/>
      <c r="AF83" s="118"/>
      <c r="AG83" s="38"/>
      <c r="AH83" s="51"/>
      <c r="AJ83" s="17"/>
      <c r="AK83" s="17"/>
      <c r="AL83" s="17"/>
      <c r="AM83" s="17"/>
      <c r="AO83" s="31" t="s">
        <v>59</v>
      </c>
    </row>
    <row r="84" spans="2:41" s="3" customFormat="1" ht="9.9499999999999993" customHeight="1" x14ac:dyDescent="0.2">
      <c r="B84" s="107" t="s">
        <v>55</v>
      </c>
      <c r="D84" s="39"/>
      <c r="E84" s="73" t="s">
        <v>105</v>
      </c>
      <c r="F84" s="73"/>
      <c r="G84" s="30" t="s">
        <v>196</v>
      </c>
      <c r="H84" s="30"/>
      <c r="I84" s="30" t="s">
        <v>201</v>
      </c>
      <c r="J84" s="30"/>
      <c r="K84" s="30" t="s">
        <v>88</v>
      </c>
      <c r="L84" s="30"/>
      <c r="M84" s="30"/>
      <c r="N84" s="30"/>
      <c r="P84" s="73" t="s">
        <v>172</v>
      </c>
      <c r="Q84" s="86"/>
      <c r="R84" s="29" t="s">
        <v>966</v>
      </c>
      <c r="S84" s="38">
        <f t="shared" ref="S84:S89" si="20">IF(Suggested="Yes",AA84,AG84)</f>
        <v>27.25</v>
      </c>
      <c r="T84" s="36" t="s">
        <v>46</v>
      </c>
      <c r="U84" s="5" t="str">
        <f>+Instructions!$B$3</f>
        <v>D</v>
      </c>
      <c r="V84" s="51"/>
      <c r="W84" s="55">
        <f>+Instructions!$C$22</f>
        <v>0</v>
      </c>
      <c r="X84" s="17">
        <f t="shared" ref="X84:X89" si="21">ROUND($AA84*(1-W84)+0.004999,2)</f>
        <v>27.25</v>
      </c>
      <c r="Y84" s="51"/>
      <c r="Z84" s="6" t="s">
        <v>1201</v>
      </c>
      <c r="AA84" s="38">
        <v>27.25</v>
      </c>
      <c r="AB84" s="59">
        <f t="shared" ref="AB84:AC87" si="22">+W84</f>
        <v>0</v>
      </c>
      <c r="AC84" s="17">
        <f t="shared" si="22"/>
        <v>27.25</v>
      </c>
      <c r="AD84" s="12">
        <f t="shared" ref="AD84:AD89" si="23">(AG84-AC84)/AG84</f>
        <v>0</v>
      </c>
      <c r="AE84" s="115"/>
      <c r="AF84" s="122">
        <v>1</v>
      </c>
      <c r="AG84" s="37">
        <f t="shared" ref="AG84:AG89" si="24">SUM(AJ84:AL84)+AE84</f>
        <v>27.25</v>
      </c>
      <c r="AH84" s="51"/>
      <c r="AJ84" s="17">
        <f t="shared" ref="AJ84:AJ89" si="25">ROUND(AC84/(1-VLOOKUP(AF84,Group,2,FALSE)),2)</f>
        <v>27.25</v>
      </c>
      <c r="AK84" s="17">
        <f t="shared" ref="AK84:AK89" si="26">IF(VLOOKUP(AF84,Group,5,FALSE)="YES",VLOOKUP(ROUND(ROUND(AJ84,1)-AJ84,2),Round,2,FALSE)+VLOOKUP(AF84,Group,6,FALSE),0)</f>
        <v>0</v>
      </c>
      <c r="AL84" s="17">
        <f t="shared" ref="AL84:AL89" si="27">IF(VLOOKUP(AF84,Group,7,FALSE)="",0,ROUND(AJ84-0.04999,1)-AJ84+AM84)</f>
        <v>0</v>
      </c>
      <c r="AM84" s="17" t="str">
        <f t="shared" ref="AM84:AM89" si="28">IF(VLOOKUP(AF84,Group,7,FALSE)="","",VLOOKUP(AF84,Group,7,FALSE))</f>
        <v/>
      </c>
      <c r="AO84" s="31" t="s">
        <v>59</v>
      </c>
    </row>
    <row r="85" spans="2:41" s="3" customFormat="1" ht="9.9499999999999993" customHeight="1" x14ac:dyDescent="0.2">
      <c r="B85" s="107" t="s">
        <v>55</v>
      </c>
      <c r="D85" s="39"/>
      <c r="E85" s="73" t="s">
        <v>106</v>
      </c>
      <c r="F85" s="73"/>
      <c r="G85" s="30" t="s">
        <v>196</v>
      </c>
      <c r="H85" s="30"/>
      <c r="I85" s="30" t="s">
        <v>201</v>
      </c>
      <c r="J85" s="30" t="s">
        <v>88</v>
      </c>
      <c r="K85" s="30"/>
      <c r="L85" s="30"/>
      <c r="M85" s="30"/>
      <c r="N85" s="30"/>
      <c r="P85" s="73" t="s">
        <v>272</v>
      </c>
      <c r="Q85" s="86"/>
      <c r="R85" s="29" t="s">
        <v>966</v>
      </c>
      <c r="S85" s="38">
        <f t="shared" si="20"/>
        <v>27.25</v>
      </c>
      <c r="T85" s="36" t="s">
        <v>46</v>
      </c>
      <c r="U85" s="5" t="str">
        <f>+Instructions!$B$3</f>
        <v>D</v>
      </c>
      <c r="V85" s="51"/>
      <c r="W85" s="55">
        <f>+Instructions!$C$22</f>
        <v>0</v>
      </c>
      <c r="X85" s="17">
        <f t="shared" si="21"/>
        <v>27.25</v>
      </c>
      <c r="Y85" s="51"/>
      <c r="Z85" s="6" t="s">
        <v>1201</v>
      </c>
      <c r="AA85" s="38">
        <v>27.25</v>
      </c>
      <c r="AB85" s="59">
        <f t="shared" si="22"/>
        <v>0</v>
      </c>
      <c r="AC85" s="17">
        <f t="shared" si="22"/>
        <v>27.25</v>
      </c>
      <c r="AD85" s="12">
        <f t="shared" si="23"/>
        <v>0</v>
      </c>
      <c r="AE85" s="115"/>
      <c r="AF85" s="122">
        <v>1</v>
      </c>
      <c r="AG85" s="37">
        <f t="shared" si="24"/>
        <v>27.25</v>
      </c>
      <c r="AH85" s="51"/>
      <c r="AJ85" s="17">
        <f t="shared" si="25"/>
        <v>27.25</v>
      </c>
      <c r="AK85" s="17">
        <f t="shared" si="26"/>
        <v>0</v>
      </c>
      <c r="AL85" s="17">
        <f t="shared" si="27"/>
        <v>0</v>
      </c>
      <c r="AM85" s="17" t="str">
        <f t="shared" si="28"/>
        <v/>
      </c>
      <c r="AO85" s="31" t="s">
        <v>59</v>
      </c>
    </row>
    <row r="86" spans="2:41" s="3" customFormat="1" ht="9.9499999999999993" customHeight="1" x14ac:dyDescent="0.2">
      <c r="B86" s="107" t="s">
        <v>55</v>
      </c>
      <c r="C86" s="11"/>
      <c r="D86" s="39" t="s">
        <v>88</v>
      </c>
      <c r="E86" s="73" t="s">
        <v>107</v>
      </c>
      <c r="F86" s="73"/>
      <c r="G86" s="30" t="s">
        <v>196</v>
      </c>
      <c r="H86" s="30"/>
      <c r="I86" s="30" t="s">
        <v>201</v>
      </c>
      <c r="J86" s="30"/>
      <c r="K86" s="30"/>
      <c r="L86" s="30" t="s">
        <v>88</v>
      </c>
      <c r="M86" s="30"/>
      <c r="N86" s="30"/>
      <c r="P86" s="73" t="s">
        <v>172</v>
      </c>
      <c r="Q86" s="86"/>
      <c r="R86" s="29" t="s">
        <v>966</v>
      </c>
      <c r="S86" s="38">
        <f t="shared" si="20"/>
        <v>27.25</v>
      </c>
      <c r="T86" s="36" t="s">
        <v>46</v>
      </c>
      <c r="U86" s="5" t="str">
        <f>+Instructions!$B$3</f>
        <v>D</v>
      </c>
      <c r="V86" s="51"/>
      <c r="W86" s="55">
        <f>+Instructions!$C$22</f>
        <v>0</v>
      </c>
      <c r="X86" s="17">
        <f t="shared" si="21"/>
        <v>27.25</v>
      </c>
      <c r="Y86" s="51"/>
      <c r="Z86" s="6" t="s">
        <v>1201</v>
      </c>
      <c r="AA86" s="38">
        <v>27.25</v>
      </c>
      <c r="AB86" s="59">
        <f t="shared" si="22"/>
        <v>0</v>
      </c>
      <c r="AC86" s="17">
        <f t="shared" si="22"/>
        <v>27.25</v>
      </c>
      <c r="AD86" s="12">
        <f t="shared" si="23"/>
        <v>0</v>
      </c>
      <c r="AE86" s="115"/>
      <c r="AF86" s="122">
        <v>1</v>
      </c>
      <c r="AG86" s="37">
        <f t="shared" si="24"/>
        <v>27.25</v>
      </c>
      <c r="AH86" s="51"/>
      <c r="AJ86" s="17">
        <f t="shared" si="25"/>
        <v>27.25</v>
      </c>
      <c r="AK86" s="17">
        <f t="shared" si="26"/>
        <v>0</v>
      </c>
      <c r="AL86" s="17">
        <f t="shared" si="27"/>
        <v>0</v>
      </c>
      <c r="AM86" s="17" t="str">
        <f t="shared" si="28"/>
        <v/>
      </c>
      <c r="AO86" s="31" t="s">
        <v>59</v>
      </c>
    </row>
    <row r="87" spans="2:41" s="3" customFormat="1" ht="9.9499999999999993" customHeight="1" x14ac:dyDescent="0.2">
      <c r="B87" s="107" t="s">
        <v>55</v>
      </c>
      <c r="D87" s="39"/>
      <c r="E87" s="73" t="s">
        <v>197</v>
      </c>
      <c r="F87" s="73"/>
      <c r="G87" s="30" t="s">
        <v>196</v>
      </c>
      <c r="H87" s="30"/>
      <c r="I87" s="30" t="s">
        <v>201</v>
      </c>
      <c r="J87" s="30"/>
      <c r="K87" s="30"/>
      <c r="L87" s="30"/>
      <c r="M87" s="30"/>
      <c r="N87" s="30"/>
      <c r="P87" s="73" t="s">
        <v>198</v>
      </c>
      <c r="Q87" s="86"/>
      <c r="R87" s="29" t="s">
        <v>967</v>
      </c>
      <c r="S87" s="38">
        <f t="shared" si="20"/>
        <v>27.25</v>
      </c>
      <c r="T87" s="36" t="s">
        <v>46</v>
      </c>
      <c r="U87" s="5" t="str">
        <f>+Instructions!$B$3</f>
        <v>D</v>
      </c>
      <c r="V87" s="51"/>
      <c r="W87" s="55">
        <f>+Instructions!$C$22</f>
        <v>0</v>
      </c>
      <c r="X87" s="17">
        <f t="shared" si="21"/>
        <v>27.25</v>
      </c>
      <c r="Y87" s="51"/>
      <c r="Z87" s="6" t="s">
        <v>1201</v>
      </c>
      <c r="AA87" s="38">
        <v>27.25</v>
      </c>
      <c r="AB87" s="59">
        <f t="shared" si="22"/>
        <v>0</v>
      </c>
      <c r="AC87" s="17">
        <f t="shared" si="22"/>
        <v>27.25</v>
      </c>
      <c r="AD87" s="12">
        <f t="shared" si="23"/>
        <v>0</v>
      </c>
      <c r="AE87" s="115"/>
      <c r="AF87" s="122">
        <v>1</v>
      </c>
      <c r="AG87" s="37">
        <f t="shared" si="24"/>
        <v>27.25</v>
      </c>
      <c r="AH87" s="51"/>
      <c r="AJ87" s="17">
        <f t="shared" si="25"/>
        <v>27.25</v>
      </c>
      <c r="AK87" s="17">
        <f t="shared" si="26"/>
        <v>0</v>
      </c>
      <c r="AL87" s="17">
        <f t="shared" si="27"/>
        <v>0</v>
      </c>
      <c r="AM87" s="17" t="str">
        <f t="shared" si="28"/>
        <v/>
      </c>
      <c r="AO87" s="93" t="s">
        <v>59</v>
      </c>
    </row>
    <row r="88" spans="2:41" s="3" customFormat="1" ht="9.9499999999999993" customHeight="1" x14ac:dyDescent="0.2">
      <c r="B88" s="107" t="s">
        <v>55</v>
      </c>
      <c r="D88" s="39"/>
      <c r="E88" s="73" t="s">
        <v>110</v>
      </c>
      <c r="F88" s="73"/>
      <c r="G88" s="30" t="s">
        <v>196</v>
      </c>
      <c r="H88" s="30"/>
      <c r="I88" s="30" t="s">
        <v>201</v>
      </c>
      <c r="J88" s="30"/>
      <c r="K88" s="30"/>
      <c r="L88" s="30"/>
      <c r="M88" s="30" t="s">
        <v>88</v>
      </c>
      <c r="N88" s="30"/>
      <c r="P88" s="73" t="s">
        <v>171</v>
      </c>
      <c r="Q88" s="86"/>
      <c r="R88" s="29" t="s">
        <v>966</v>
      </c>
      <c r="S88" s="38">
        <f t="shared" si="20"/>
        <v>16.850000000000001</v>
      </c>
      <c r="T88" s="36" t="s">
        <v>46</v>
      </c>
      <c r="U88" s="5" t="str">
        <f>+Instructions!$B$3</f>
        <v>D</v>
      </c>
      <c r="V88" s="51"/>
      <c r="W88" s="55">
        <f>+Instructions!$C$22</f>
        <v>0</v>
      </c>
      <c r="X88" s="17">
        <f t="shared" si="21"/>
        <v>16.850000000000001</v>
      </c>
      <c r="Y88" s="51"/>
      <c r="Z88" s="6" t="s">
        <v>1201</v>
      </c>
      <c r="AA88" s="38">
        <v>16.850000000000001</v>
      </c>
      <c r="AB88" s="59">
        <f>+W88</f>
        <v>0</v>
      </c>
      <c r="AC88" s="17">
        <f>+X88</f>
        <v>16.850000000000001</v>
      </c>
      <c r="AD88" s="12">
        <f t="shared" si="23"/>
        <v>0</v>
      </c>
      <c r="AE88" s="115"/>
      <c r="AF88" s="122">
        <v>1</v>
      </c>
      <c r="AG88" s="37">
        <f t="shared" si="24"/>
        <v>16.850000000000001</v>
      </c>
      <c r="AH88" s="51"/>
      <c r="AJ88" s="17">
        <f t="shared" si="25"/>
        <v>16.850000000000001</v>
      </c>
      <c r="AK88" s="17">
        <f t="shared" si="26"/>
        <v>0</v>
      </c>
      <c r="AL88" s="17">
        <f t="shared" si="27"/>
        <v>0</v>
      </c>
      <c r="AM88" s="17" t="str">
        <f t="shared" si="28"/>
        <v/>
      </c>
      <c r="AO88" s="31" t="s">
        <v>59</v>
      </c>
    </row>
    <row r="89" spans="2:41" s="3" customFormat="1" ht="9.9499999999999993" customHeight="1" x14ac:dyDescent="0.2">
      <c r="B89" s="107" t="s">
        <v>55</v>
      </c>
      <c r="D89" s="39"/>
      <c r="E89" s="73" t="s">
        <v>108</v>
      </c>
      <c r="F89" s="73"/>
      <c r="G89" s="30" t="s">
        <v>196</v>
      </c>
      <c r="H89" s="30"/>
      <c r="I89" s="30" t="s">
        <v>201</v>
      </c>
      <c r="J89" s="30"/>
      <c r="K89" s="30"/>
      <c r="L89" s="30"/>
      <c r="M89" s="30"/>
      <c r="N89" s="30"/>
      <c r="P89" s="73" t="s">
        <v>119</v>
      </c>
      <c r="Q89" s="86"/>
      <c r="R89" s="29" t="s">
        <v>965</v>
      </c>
      <c r="S89" s="38">
        <f t="shared" si="20"/>
        <v>16.850000000000001</v>
      </c>
      <c r="T89" s="36" t="s">
        <v>46</v>
      </c>
      <c r="U89" s="5" t="str">
        <f>+Instructions!$B$3</f>
        <v>D</v>
      </c>
      <c r="V89" s="51"/>
      <c r="W89" s="55">
        <f>+Instructions!$C$22</f>
        <v>0</v>
      </c>
      <c r="X89" s="17">
        <f t="shared" si="21"/>
        <v>16.850000000000001</v>
      </c>
      <c r="Y89" s="51"/>
      <c r="Z89" s="6" t="s">
        <v>1201</v>
      </c>
      <c r="AA89" s="38">
        <v>16.850000000000001</v>
      </c>
      <c r="AB89" s="59">
        <f>+W89</f>
        <v>0</v>
      </c>
      <c r="AC89" s="17">
        <f>+X89</f>
        <v>16.850000000000001</v>
      </c>
      <c r="AD89" s="12">
        <f t="shared" si="23"/>
        <v>0</v>
      </c>
      <c r="AE89" s="115"/>
      <c r="AF89" s="122">
        <v>1</v>
      </c>
      <c r="AG89" s="37">
        <f t="shared" si="24"/>
        <v>16.850000000000001</v>
      </c>
      <c r="AH89" s="51"/>
      <c r="AJ89" s="17">
        <f t="shared" si="25"/>
        <v>16.850000000000001</v>
      </c>
      <c r="AK89" s="17">
        <f t="shared" si="26"/>
        <v>0</v>
      </c>
      <c r="AL89" s="17">
        <f t="shared" si="27"/>
        <v>0</v>
      </c>
      <c r="AM89" s="17" t="str">
        <f t="shared" si="28"/>
        <v/>
      </c>
      <c r="AO89" s="93" t="s">
        <v>59</v>
      </c>
    </row>
    <row r="90" spans="2:41" s="3" customFormat="1" ht="0.95" customHeight="1" x14ac:dyDescent="0.2">
      <c r="P90" s="73"/>
      <c r="Q90" s="86"/>
      <c r="R90" s="6"/>
      <c r="S90" s="38"/>
      <c r="T90" s="6"/>
      <c r="U90" s="5"/>
      <c r="V90" s="51"/>
      <c r="W90" s="55"/>
      <c r="X90" s="15"/>
      <c r="Y90" s="51"/>
      <c r="Z90" s="38"/>
      <c r="AA90" s="38"/>
      <c r="AB90" s="54"/>
      <c r="AC90" s="17"/>
      <c r="AD90" s="15"/>
      <c r="AE90" s="64"/>
      <c r="AF90" s="118"/>
      <c r="AG90" s="38"/>
      <c r="AH90" s="51"/>
      <c r="AJ90" s="17"/>
      <c r="AK90" s="17"/>
      <c r="AL90" s="17"/>
      <c r="AM90" s="17"/>
      <c r="AO90" s="31" t="s">
        <v>59</v>
      </c>
    </row>
    <row r="91" spans="2:41" s="191" customFormat="1" ht="9.6" customHeight="1" x14ac:dyDescent="0.2">
      <c r="D91" s="192" t="s">
        <v>52</v>
      </c>
      <c r="E91" s="191" t="s">
        <v>908</v>
      </c>
      <c r="P91" s="193"/>
      <c r="Q91" s="194"/>
      <c r="R91" s="195"/>
      <c r="S91" s="196"/>
      <c r="T91" s="195"/>
      <c r="U91" s="197"/>
      <c r="V91" s="198"/>
      <c r="W91" s="201"/>
      <c r="X91" s="200"/>
      <c r="Y91" s="198"/>
      <c r="Z91" s="196"/>
      <c r="AA91" s="196"/>
      <c r="AB91" s="202"/>
      <c r="AC91" s="199"/>
      <c r="AD91" s="200"/>
      <c r="AE91" s="203"/>
      <c r="AF91" s="204"/>
      <c r="AG91" s="196"/>
      <c r="AH91" s="198"/>
      <c r="AJ91" s="199"/>
      <c r="AK91" s="199"/>
      <c r="AL91" s="199"/>
      <c r="AM91" s="199"/>
      <c r="AO91" s="205"/>
    </row>
    <row r="92" spans="2:41" s="191" customFormat="1" ht="9.6" customHeight="1" x14ac:dyDescent="0.2">
      <c r="D92" s="192"/>
      <c r="E92" s="191" t="s">
        <v>980</v>
      </c>
      <c r="P92" s="193"/>
      <c r="Q92" s="194"/>
      <c r="R92" s="195"/>
      <c r="S92" s="196"/>
      <c r="T92" s="195"/>
      <c r="U92" s="197"/>
      <c r="V92" s="198"/>
      <c r="W92" s="201"/>
      <c r="X92" s="200"/>
      <c r="Y92" s="198"/>
      <c r="Z92" s="196"/>
      <c r="AA92" s="196"/>
      <c r="AB92" s="202"/>
      <c r="AC92" s="199"/>
      <c r="AD92" s="200"/>
      <c r="AE92" s="203"/>
      <c r="AF92" s="204"/>
      <c r="AG92" s="196"/>
      <c r="AH92" s="198"/>
      <c r="AJ92" s="199"/>
      <c r="AK92" s="199"/>
      <c r="AL92" s="199"/>
      <c r="AM92" s="199"/>
      <c r="AO92" s="205"/>
    </row>
    <row r="93" spans="2:41" s="191" customFormat="1" ht="9.6" customHeight="1" x14ac:dyDescent="0.2">
      <c r="D93" s="192"/>
      <c r="E93" s="191" t="s">
        <v>957</v>
      </c>
      <c r="P93" s="193"/>
      <c r="Q93" s="194"/>
      <c r="R93" s="195"/>
      <c r="S93" s="196"/>
      <c r="T93" s="195"/>
      <c r="U93" s="197"/>
      <c r="V93" s="198"/>
      <c r="W93" s="201"/>
      <c r="X93" s="200"/>
      <c r="Y93" s="198"/>
      <c r="Z93" s="196"/>
      <c r="AA93" s="196"/>
      <c r="AB93" s="202"/>
      <c r="AC93" s="199"/>
      <c r="AD93" s="200"/>
      <c r="AE93" s="203"/>
      <c r="AF93" s="204"/>
      <c r="AG93" s="196"/>
      <c r="AH93" s="198"/>
      <c r="AJ93" s="199"/>
      <c r="AK93" s="199"/>
      <c r="AL93" s="199"/>
      <c r="AM93" s="199"/>
      <c r="AO93" s="205"/>
    </row>
    <row r="94" spans="2:41" s="191" customFormat="1" ht="9.6" customHeight="1" x14ac:dyDescent="0.2">
      <c r="D94" s="192"/>
      <c r="E94" s="191" t="s">
        <v>779</v>
      </c>
      <c r="P94" s="193"/>
      <c r="Q94" s="194"/>
      <c r="R94" s="195"/>
      <c r="S94" s="196"/>
      <c r="T94" s="195"/>
      <c r="U94" s="197"/>
      <c r="V94" s="198"/>
      <c r="W94" s="201"/>
      <c r="X94" s="200"/>
      <c r="Y94" s="198"/>
      <c r="Z94" s="196"/>
      <c r="AA94" s="196"/>
      <c r="AB94" s="202"/>
      <c r="AC94" s="199"/>
      <c r="AD94" s="200"/>
      <c r="AE94" s="203"/>
      <c r="AF94" s="204"/>
      <c r="AG94" s="196"/>
      <c r="AH94" s="198"/>
      <c r="AJ94" s="199"/>
      <c r="AK94" s="199"/>
      <c r="AL94" s="199"/>
      <c r="AM94" s="199"/>
      <c r="AO94" s="205"/>
    </row>
    <row r="95" spans="2:41" s="191" customFormat="1" ht="9.6" customHeight="1" x14ac:dyDescent="0.2">
      <c r="D95" s="192"/>
      <c r="E95" s="191" t="s">
        <v>981</v>
      </c>
      <c r="P95" s="193"/>
      <c r="Q95" s="194"/>
      <c r="R95" s="195"/>
      <c r="S95" s="196"/>
      <c r="T95" s="195"/>
      <c r="U95" s="197"/>
      <c r="V95" s="198"/>
      <c r="W95" s="201"/>
      <c r="X95" s="200"/>
      <c r="Y95" s="198"/>
      <c r="Z95" s="196"/>
      <c r="AA95" s="196"/>
      <c r="AB95" s="202"/>
      <c r="AC95" s="199"/>
      <c r="AD95" s="200"/>
      <c r="AE95" s="203"/>
      <c r="AF95" s="204"/>
      <c r="AG95" s="196"/>
      <c r="AH95" s="198"/>
      <c r="AJ95" s="199"/>
      <c r="AK95" s="199"/>
      <c r="AL95" s="199"/>
      <c r="AM95" s="199"/>
      <c r="AO95" s="205"/>
    </row>
    <row r="96" spans="2:41" s="191" customFormat="1" ht="9.6" customHeight="1" x14ac:dyDescent="0.2">
      <c r="D96" s="192"/>
      <c r="E96" s="191" t="s">
        <v>982</v>
      </c>
      <c r="P96" s="193"/>
      <c r="Q96" s="194"/>
      <c r="R96" s="195"/>
      <c r="S96" s="196"/>
      <c r="T96" s="195"/>
      <c r="U96" s="197"/>
      <c r="V96" s="198"/>
      <c r="W96" s="201"/>
      <c r="X96" s="200"/>
      <c r="Y96" s="198"/>
      <c r="Z96" s="196"/>
      <c r="AA96" s="196"/>
      <c r="AB96" s="202"/>
      <c r="AC96" s="199"/>
      <c r="AD96" s="200"/>
      <c r="AE96" s="203"/>
      <c r="AF96" s="204"/>
      <c r="AG96" s="196"/>
      <c r="AH96" s="198"/>
      <c r="AJ96" s="199"/>
      <c r="AK96" s="199"/>
      <c r="AL96" s="199"/>
      <c r="AM96" s="199"/>
      <c r="AO96" s="205"/>
    </row>
    <row r="97" spans="3:41" s="191" customFormat="1" ht="9.6" customHeight="1" x14ac:dyDescent="0.2">
      <c r="D97" s="267"/>
      <c r="E97" s="191" t="s">
        <v>962</v>
      </c>
      <c r="P97" s="193"/>
      <c r="Q97" s="194"/>
      <c r="R97" s="195"/>
      <c r="S97" s="196"/>
      <c r="T97" s="195"/>
      <c r="U97" s="197"/>
      <c r="V97" s="198"/>
      <c r="W97" s="201"/>
      <c r="X97" s="200"/>
      <c r="Y97" s="198"/>
      <c r="Z97" s="196"/>
      <c r="AA97" s="196"/>
      <c r="AB97" s="202"/>
      <c r="AC97" s="199"/>
      <c r="AD97" s="200"/>
      <c r="AE97" s="203"/>
      <c r="AF97" s="204"/>
      <c r="AG97" s="196"/>
      <c r="AH97" s="198"/>
      <c r="AJ97" s="199"/>
      <c r="AK97" s="199"/>
      <c r="AL97" s="199"/>
      <c r="AM97" s="199"/>
      <c r="AO97" s="205"/>
    </row>
    <row r="98" spans="3:41" s="191" customFormat="1" ht="9.6" customHeight="1" x14ac:dyDescent="0.2">
      <c r="D98" s="192"/>
      <c r="E98" s="191" t="s">
        <v>983</v>
      </c>
      <c r="P98" s="193"/>
      <c r="Q98" s="194"/>
      <c r="R98" s="195"/>
      <c r="S98" s="196"/>
      <c r="T98" s="195"/>
      <c r="U98" s="197"/>
      <c r="V98" s="198"/>
      <c r="W98" s="201"/>
      <c r="X98" s="200"/>
      <c r="Y98" s="198"/>
      <c r="Z98" s="196"/>
      <c r="AA98" s="196"/>
      <c r="AB98" s="202"/>
      <c r="AC98" s="199"/>
      <c r="AD98" s="200"/>
      <c r="AE98" s="203"/>
      <c r="AF98" s="204"/>
      <c r="AG98" s="196"/>
      <c r="AH98" s="198"/>
      <c r="AJ98" s="199"/>
      <c r="AK98" s="199"/>
      <c r="AL98" s="199"/>
      <c r="AM98" s="199"/>
      <c r="AO98" s="205"/>
    </row>
    <row r="99" spans="3:41" s="191" customFormat="1" ht="9.6" customHeight="1" x14ac:dyDescent="0.2">
      <c r="D99" s="192"/>
      <c r="E99" s="191" t="s">
        <v>984</v>
      </c>
      <c r="P99" s="193"/>
      <c r="Q99" s="194"/>
      <c r="R99" s="195"/>
      <c r="S99" s="196"/>
      <c r="T99" s="195"/>
      <c r="U99" s="197"/>
      <c r="V99" s="198"/>
      <c r="W99" s="201"/>
      <c r="X99" s="200"/>
      <c r="Y99" s="198"/>
      <c r="Z99" s="196"/>
      <c r="AA99" s="196"/>
      <c r="AB99" s="202"/>
      <c r="AC99" s="199"/>
      <c r="AD99" s="200"/>
      <c r="AE99" s="203"/>
      <c r="AF99" s="204"/>
      <c r="AG99" s="196"/>
      <c r="AH99" s="198"/>
      <c r="AJ99" s="199"/>
      <c r="AK99" s="199"/>
      <c r="AL99" s="199"/>
      <c r="AM99" s="199"/>
      <c r="AO99" s="205"/>
    </row>
    <row r="100" spans="3:41" s="191" customFormat="1" ht="9.6" customHeight="1" x14ac:dyDescent="0.2">
      <c r="D100" s="192"/>
      <c r="E100" s="191" t="s">
        <v>985</v>
      </c>
      <c r="P100" s="193"/>
      <c r="Q100" s="194"/>
      <c r="R100" s="195"/>
      <c r="S100" s="196"/>
      <c r="T100" s="195"/>
      <c r="U100" s="197"/>
      <c r="V100" s="198"/>
      <c r="W100" s="201"/>
      <c r="X100" s="200"/>
      <c r="Y100" s="198"/>
      <c r="Z100" s="196"/>
      <c r="AA100" s="196"/>
      <c r="AB100" s="202"/>
      <c r="AC100" s="199"/>
      <c r="AD100" s="200"/>
      <c r="AE100" s="203"/>
      <c r="AF100" s="204"/>
      <c r="AG100" s="196"/>
      <c r="AH100" s="198"/>
      <c r="AJ100" s="199"/>
      <c r="AK100" s="199"/>
      <c r="AL100" s="199"/>
      <c r="AM100" s="199"/>
      <c r="AO100" s="205"/>
    </row>
    <row r="101" spans="3:41" s="191" customFormat="1" ht="9.6" customHeight="1" x14ac:dyDescent="0.2">
      <c r="D101" s="192"/>
      <c r="E101" s="191" t="s">
        <v>986</v>
      </c>
      <c r="P101" s="193"/>
      <c r="Q101" s="194"/>
      <c r="R101" s="195"/>
      <c r="S101" s="196"/>
      <c r="T101" s="195"/>
      <c r="U101" s="197"/>
      <c r="V101" s="198"/>
      <c r="W101" s="201"/>
      <c r="X101" s="200"/>
      <c r="Y101" s="198"/>
      <c r="Z101" s="196"/>
      <c r="AA101" s="196"/>
      <c r="AB101" s="202"/>
      <c r="AC101" s="199"/>
      <c r="AD101" s="200"/>
      <c r="AE101" s="203"/>
      <c r="AF101" s="204"/>
      <c r="AG101" s="196"/>
      <c r="AH101" s="198"/>
      <c r="AJ101" s="199"/>
      <c r="AK101" s="199"/>
      <c r="AL101" s="199"/>
      <c r="AM101" s="199"/>
      <c r="AO101" s="205"/>
    </row>
    <row r="102" spans="3:41" s="191" customFormat="1" ht="9.6" customHeight="1" x14ac:dyDescent="0.2">
      <c r="D102" s="192"/>
      <c r="E102" s="191" t="s">
        <v>968</v>
      </c>
      <c r="P102" s="193"/>
      <c r="Q102" s="194"/>
      <c r="R102" s="195"/>
      <c r="S102" s="196"/>
      <c r="T102" s="195"/>
      <c r="U102" s="197"/>
      <c r="V102" s="198"/>
      <c r="W102" s="201"/>
      <c r="X102" s="200"/>
      <c r="Y102" s="198"/>
      <c r="Z102" s="196"/>
      <c r="AA102" s="196"/>
      <c r="AB102" s="202"/>
      <c r="AC102" s="199"/>
      <c r="AD102" s="200"/>
      <c r="AE102" s="203"/>
      <c r="AF102" s="204"/>
      <c r="AG102" s="196"/>
      <c r="AH102" s="198"/>
      <c r="AJ102" s="199"/>
      <c r="AK102" s="199"/>
      <c r="AL102" s="199"/>
      <c r="AM102" s="199"/>
      <c r="AO102" s="205"/>
    </row>
    <row r="103" spans="3:41" s="191" customFormat="1" ht="9.6" customHeight="1" x14ac:dyDescent="0.2">
      <c r="D103" s="192"/>
      <c r="E103" s="191" t="s">
        <v>987</v>
      </c>
      <c r="P103" s="193"/>
      <c r="Q103" s="194"/>
      <c r="R103" s="195"/>
      <c r="S103" s="196"/>
      <c r="T103" s="195"/>
      <c r="U103" s="197"/>
      <c r="V103" s="198"/>
      <c r="W103" s="201"/>
      <c r="X103" s="200"/>
      <c r="Y103" s="198"/>
      <c r="Z103" s="196"/>
      <c r="AA103" s="196"/>
      <c r="AB103" s="202"/>
      <c r="AC103" s="199"/>
      <c r="AD103" s="200"/>
      <c r="AE103" s="203"/>
      <c r="AF103" s="204"/>
      <c r="AG103" s="196"/>
      <c r="AH103" s="198"/>
      <c r="AJ103" s="199"/>
      <c r="AK103" s="199"/>
      <c r="AL103" s="199"/>
      <c r="AM103" s="199"/>
      <c r="AO103" s="205"/>
    </row>
    <row r="104" spans="3:41" s="191" customFormat="1" ht="9.6" customHeight="1" x14ac:dyDescent="0.2">
      <c r="D104" s="192"/>
      <c r="E104" s="191" t="s">
        <v>988</v>
      </c>
      <c r="P104" s="193"/>
      <c r="Q104" s="194"/>
      <c r="R104" s="195"/>
      <c r="S104" s="196"/>
      <c r="T104" s="195"/>
      <c r="U104" s="197"/>
      <c r="V104" s="198"/>
      <c r="W104" s="201"/>
      <c r="X104" s="200"/>
      <c r="Y104" s="198"/>
      <c r="Z104" s="196"/>
      <c r="AA104" s="196"/>
      <c r="AB104" s="202"/>
      <c r="AC104" s="199"/>
      <c r="AD104" s="200"/>
      <c r="AE104" s="203"/>
      <c r="AF104" s="204"/>
      <c r="AG104" s="196"/>
      <c r="AH104" s="198"/>
      <c r="AJ104" s="199"/>
      <c r="AK104" s="199"/>
      <c r="AL104" s="199"/>
      <c r="AM104" s="199"/>
      <c r="AO104" s="205"/>
    </row>
    <row r="105" spans="3:41" s="3" customFormat="1" ht="0.95" customHeight="1" x14ac:dyDescent="0.2">
      <c r="P105" s="73"/>
      <c r="Q105" s="86"/>
      <c r="R105" s="6"/>
      <c r="S105" s="38"/>
      <c r="T105" s="6"/>
      <c r="U105" s="5"/>
      <c r="V105" s="51"/>
      <c r="W105" s="55"/>
      <c r="X105" s="15"/>
      <c r="Y105" s="51"/>
      <c r="Z105" s="38"/>
      <c r="AA105" s="38"/>
      <c r="AB105" s="54"/>
      <c r="AC105" s="17"/>
      <c r="AD105" s="15"/>
      <c r="AE105" s="64"/>
      <c r="AF105" s="118"/>
      <c r="AG105" s="38"/>
      <c r="AH105" s="51"/>
      <c r="AJ105" s="17"/>
      <c r="AK105" s="17"/>
      <c r="AL105" s="17"/>
      <c r="AM105" s="17"/>
      <c r="AO105" s="31" t="s">
        <v>59</v>
      </c>
    </row>
    <row r="106" spans="3:41" s="191" customFormat="1" ht="11.1" customHeight="1" x14ac:dyDescent="0.2">
      <c r="C106" s="155" t="s">
        <v>1181</v>
      </c>
      <c r="P106" s="193"/>
      <c r="Q106" s="194"/>
      <c r="R106" s="195"/>
      <c r="S106" s="196"/>
      <c r="T106" s="195"/>
      <c r="U106" s="197"/>
      <c r="V106" s="198"/>
      <c r="W106" s="201"/>
      <c r="X106" s="200"/>
      <c r="Y106" s="198"/>
      <c r="Z106" s="196"/>
      <c r="AA106" s="196"/>
      <c r="AB106" s="202"/>
      <c r="AC106" s="199"/>
      <c r="AD106" s="200"/>
      <c r="AE106" s="203"/>
      <c r="AF106" s="204"/>
      <c r="AG106" s="196"/>
      <c r="AH106" s="198"/>
      <c r="AJ106" s="199"/>
      <c r="AK106" s="199"/>
      <c r="AL106" s="199"/>
      <c r="AM106" s="199"/>
      <c r="AO106" s="205"/>
    </row>
    <row r="107" spans="3:41" s="3" customFormat="1" ht="9.9499999999999993" customHeight="1" x14ac:dyDescent="0.2">
      <c r="C107" s="154" t="s">
        <v>1182</v>
      </c>
      <c r="D107" s="147"/>
      <c r="E107" s="147"/>
      <c r="L107" s="3" t="s">
        <v>88</v>
      </c>
      <c r="M107" s="3" t="s">
        <v>88</v>
      </c>
      <c r="P107" s="148"/>
      <c r="Q107" s="6"/>
      <c r="R107" s="218" t="s">
        <v>522</v>
      </c>
      <c r="S107" s="219" t="s">
        <v>524</v>
      </c>
      <c r="T107" s="222"/>
      <c r="U107" s="5"/>
      <c r="V107" s="51"/>
      <c r="W107" s="69"/>
      <c r="X107" s="69"/>
      <c r="Y107" s="51"/>
      <c r="Z107" s="38"/>
      <c r="AA107" s="38"/>
      <c r="AB107" s="54"/>
      <c r="AC107" s="17"/>
      <c r="AD107" s="15"/>
      <c r="AE107" s="64"/>
      <c r="AF107" s="118"/>
      <c r="AG107" s="17"/>
      <c r="AH107" s="51"/>
      <c r="AJ107" s="17"/>
      <c r="AK107" s="17"/>
      <c r="AL107" s="17"/>
      <c r="AM107" s="17"/>
      <c r="AO107" s="31" t="s">
        <v>59</v>
      </c>
    </row>
    <row r="108" spans="3:41" s="3" customFormat="1" ht="3" customHeight="1" x14ac:dyDescent="0.2">
      <c r="P108" s="73"/>
      <c r="Q108" s="86"/>
      <c r="R108" s="6"/>
      <c r="S108" s="38"/>
      <c r="T108" s="6"/>
      <c r="U108" s="5"/>
      <c r="V108" s="51"/>
      <c r="W108" s="55"/>
      <c r="X108" s="15"/>
      <c r="Y108" s="51"/>
      <c r="Z108" s="38"/>
      <c r="AA108" s="38"/>
      <c r="AB108" s="54"/>
      <c r="AC108" s="17"/>
      <c r="AD108" s="15"/>
      <c r="AE108" s="64"/>
      <c r="AF108" s="118"/>
      <c r="AG108" s="38"/>
      <c r="AH108" s="51"/>
      <c r="AJ108" s="17"/>
      <c r="AK108" s="17"/>
      <c r="AL108" s="17"/>
      <c r="AM108" s="17"/>
      <c r="AO108" s="31" t="s">
        <v>59</v>
      </c>
    </row>
    <row r="109" spans="3:41" s="156" customFormat="1" ht="9.9499999999999993" customHeight="1" x14ac:dyDescent="0.2">
      <c r="C109" s="159"/>
      <c r="D109" s="39" t="s">
        <v>8</v>
      </c>
      <c r="E109" s="150" t="s">
        <v>167</v>
      </c>
      <c r="F109" s="150"/>
      <c r="G109" s="150"/>
      <c r="H109" s="150" t="s">
        <v>912</v>
      </c>
      <c r="I109" s="150"/>
      <c r="J109" s="150"/>
      <c r="K109" s="150" t="s">
        <v>916</v>
      </c>
      <c r="L109" s="150"/>
      <c r="O109" s="150"/>
      <c r="P109" s="150"/>
      <c r="Q109" s="150"/>
      <c r="R109" s="150"/>
      <c r="S109" s="38"/>
      <c r="T109" s="150"/>
      <c r="U109" s="160"/>
      <c r="V109" s="161"/>
      <c r="W109" s="164"/>
      <c r="X109" s="164"/>
      <c r="Y109" s="161"/>
      <c r="Z109" s="165"/>
      <c r="AA109" s="165"/>
      <c r="AB109" s="166"/>
      <c r="AC109" s="162"/>
      <c r="AD109" s="163"/>
      <c r="AE109" s="167"/>
      <c r="AF109" s="168"/>
      <c r="AG109" s="162"/>
      <c r="AH109" s="161"/>
      <c r="AJ109" s="162"/>
      <c r="AK109" s="162"/>
      <c r="AL109" s="162"/>
      <c r="AM109" s="162"/>
      <c r="AO109" s="169" t="s">
        <v>59</v>
      </c>
    </row>
    <row r="110" spans="3:41" s="156" customFormat="1" ht="9.9499999999999993" customHeight="1" x14ac:dyDescent="0.2">
      <c r="C110" s="159"/>
      <c r="D110" s="39"/>
      <c r="E110" s="150" t="s">
        <v>457</v>
      </c>
      <c r="F110" s="150"/>
      <c r="H110" s="150" t="s">
        <v>913</v>
      </c>
      <c r="I110" s="150"/>
      <c r="K110" s="150" t="s">
        <v>917</v>
      </c>
      <c r="L110" s="150"/>
      <c r="P110" s="150"/>
      <c r="Q110" s="150" t="s">
        <v>88</v>
      </c>
      <c r="R110" s="150"/>
      <c r="S110" s="38"/>
      <c r="T110" s="150"/>
      <c r="U110" s="160"/>
      <c r="V110" s="161"/>
      <c r="W110" s="164"/>
      <c r="X110" s="164"/>
      <c r="Y110" s="161"/>
      <c r="Z110" s="165"/>
      <c r="AA110" s="165"/>
      <c r="AB110" s="166"/>
      <c r="AC110" s="162"/>
      <c r="AD110" s="163"/>
      <c r="AE110" s="167"/>
      <c r="AF110" s="168"/>
      <c r="AG110" s="162"/>
      <c r="AH110" s="161"/>
      <c r="AJ110" s="162"/>
      <c r="AK110" s="162"/>
      <c r="AL110" s="162"/>
      <c r="AM110" s="162"/>
      <c r="AO110" s="169" t="s">
        <v>59</v>
      </c>
    </row>
    <row r="111" spans="3:41" s="3" customFormat="1" ht="9.9499999999999993" customHeight="1" x14ac:dyDescent="0.2">
      <c r="C111" s="152"/>
      <c r="D111" s="39"/>
      <c r="E111" s="150" t="s">
        <v>456</v>
      </c>
      <c r="F111" s="150"/>
      <c r="H111" s="150" t="s">
        <v>914</v>
      </c>
      <c r="I111" s="150"/>
      <c r="K111" s="150" t="s">
        <v>915</v>
      </c>
      <c r="L111" s="150"/>
      <c r="M111" s="150"/>
      <c r="N111" s="150"/>
      <c r="P111" s="30"/>
      <c r="Q111" s="30"/>
      <c r="R111" s="30"/>
      <c r="S111" s="38"/>
      <c r="T111" s="30"/>
      <c r="U111" s="5"/>
      <c r="V111" s="51"/>
      <c r="W111" s="69"/>
      <c r="X111" s="69"/>
      <c r="Y111" s="51"/>
      <c r="Z111" s="38"/>
      <c r="AA111" s="38"/>
      <c r="AB111" s="54"/>
      <c r="AC111" s="17"/>
      <c r="AD111" s="15"/>
      <c r="AE111" s="64"/>
      <c r="AF111" s="118"/>
      <c r="AG111" s="17"/>
      <c r="AH111" s="51"/>
      <c r="AJ111" s="17"/>
      <c r="AK111" s="17"/>
      <c r="AL111" s="17"/>
      <c r="AM111" s="17"/>
      <c r="AO111" s="31" t="s">
        <v>59</v>
      </c>
    </row>
    <row r="112" spans="3:41" s="3" customFormat="1" ht="1.5" customHeight="1" x14ac:dyDescent="0.2">
      <c r="P112" s="73"/>
      <c r="Q112" s="86"/>
      <c r="R112" s="6"/>
      <c r="S112" s="38"/>
      <c r="T112" s="6"/>
      <c r="U112" s="5"/>
      <c r="V112" s="51"/>
      <c r="W112" s="55"/>
      <c r="X112" s="15"/>
      <c r="Y112" s="51"/>
      <c r="Z112" s="38"/>
      <c r="AA112" s="38"/>
      <c r="AB112" s="54"/>
      <c r="AC112" s="17"/>
      <c r="AD112" s="15"/>
      <c r="AE112" s="64"/>
      <c r="AF112" s="118"/>
      <c r="AG112" s="38"/>
      <c r="AH112" s="51"/>
      <c r="AJ112" s="17"/>
      <c r="AK112" s="17"/>
      <c r="AL112" s="17"/>
      <c r="AM112" s="17"/>
      <c r="AO112" s="31" t="s">
        <v>59</v>
      </c>
    </row>
    <row r="113" spans="2:41" s="3" customFormat="1" ht="9.9499999999999993" customHeight="1" x14ac:dyDescent="0.2">
      <c r="B113" s="107" t="s">
        <v>55</v>
      </c>
      <c r="D113" s="39"/>
      <c r="E113" s="73" t="s">
        <v>113</v>
      </c>
      <c r="F113" s="73"/>
      <c r="G113" s="30" t="s">
        <v>168</v>
      </c>
      <c r="H113" s="30"/>
      <c r="I113" s="30" t="s">
        <v>200</v>
      </c>
      <c r="J113" s="30"/>
      <c r="K113" s="30"/>
      <c r="M113" s="30"/>
      <c r="N113" s="30"/>
      <c r="P113" s="73" t="s">
        <v>120</v>
      </c>
      <c r="Q113" s="86"/>
      <c r="R113" s="29" t="s">
        <v>51</v>
      </c>
      <c r="S113" s="38">
        <f>IF(Suggested="Yes",AA113,AG113)</f>
        <v>20</v>
      </c>
      <c r="T113" s="36" t="s">
        <v>46</v>
      </c>
      <c r="U113" s="5" t="str">
        <f>+Instructions!$B$3</f>
        <v>D</v>
      </c>
      <c r="V113" s="51"/>
      <c r="W113" s="55">
        <f>+Instructions!$C$22</f>
        <v>0</v>
      </c>
      <c r="X113" s="17">
        <f>ROUND($AA113*(1-W113)+0.004999,2)</f>
        <v>20</v>
      </c>
      <c r="Y113" s="51"/>
      <c r="Z113" s="6" t="s">
        <v>1201</v>
      </c>
      <c r="AA113" s="38">
        <v>20</v>
      </c>
      <c r="AB113" s="59">
        <f>+W113</f>
        <v>0</v>
      </c>
      <c r="AC113" s="17">
        <f>+X113</f>
        <v>20</v>
      </c>
      <c r="AD113" s="12">
        <f>(AG113-AC113)/AG113</f>
        <v>0</v>
      </c>
      <c r="AE113" s="115"/>
      <c r="AF113" s="122">
        <v>1</v>
      </c>
      <c r="AG113" s="37">
        <f>SUM(AJ113:AL113)+AE113</f>
        <v>20</v>
      </c>
      <c r="AH113" s="51"/>
      <c r="AJ113" s="17">
        <f>ROUND(AC113/(1-VLOOKUP(AF113,Group,2,FALSE)),2)</f>
        <v>20</v>
      </c>
      <c r="AK113" s="17">
        <f>IF(VLOOKUP(AF113,Group,5,FALSE)="YES",VLOOKUP(ROUND(ROUND(AJ113,1)-AJ113,2),Round,2,FALSE)+VLOOKUP(AF113,Group,6,FALSE),0)</f>
        <v>0</v>
      </c>
      <c r="AL113" s="17">
        <f>IF(VLOOKUP(AF113,Group,7,FALSE)="",0,ROUND(AJ113-0.04999,1)-AJ113+AM113)</f>
        <v>0</v>
      </c>
      <c r="AM113" s="17" t="str">
        <f>IF(VLOOKUP(AF113,Group,7,FALSE)="","",VLOOKUP(AF113,Group,7,FALSE))</f>
        <v/>
      </c>
      <c r="AO113" s="31" t="s">
        <v>59</v>
      </c>
    </row>
    <row r="114" spans="2:41" s="3" customFormat="1" ht="1.5" customHeight="1" x14ac:dyDescent="0.2">
      <c r="P114" s="73"/>
      <c r="Q114" s="86"/>
      <c r="R114" s="6"/>
      <c r="S114" s="38"/>
      <c r="T114" s="6"/>
      <c r="U114" s="5"/>
      <c r="V114" s="51"/>
      <c r="W114" s="55"/>
      <c r="X114" s="15"/>
      <c r="Y114" s="51"/>
      <c r="Z114" s="38"/>
      <c r="AA114" s="38"/>
      <c r="AB114" s="54"/>
      <c r="AC114" s="17"/>
      <c r="AD114" s="15"/>
      <c r="AE114" s="64"/>
      <c r="AF114" s="118"/>
      <c r="AG114" s="38"/>
      <c r="AH114" s="51"/>
      <c r="AJ114" s="17"/>
      <c r="AK114" s="17"/>
      <c r="AL114" s="17"/>
      <c r="AM114" s="17"/>
      <c r="AO114" s="31" t="s">
        <v>59</v>
      </c>
    </row>
    <row r="115" spans="2:41" s="3" customFormat="1" ht="9.9499999999999993" customHeight="1" x14ac:dyDescent="0.2">
      <c r="B115" s="108" t="s">
        <v>44</v>
      </c>
      <c r="D115" s="39"/>
      <c r="E115" s="73" t="s">
        <v>114</v>
      </c>
      <c r="F115" s="73"/>
      <c r="G115" s="30" t="s">
        <v>151</v>
      </c>
      <c r="H115" s="30"/>
      <c r="I115" s="30" t="s">
        <v>200</v>
      </c>
      <c r="J115" s="30"/>
      <c r="K115" s="30"/>
      <c r="L115" s="30"/>
      <c r="M115" s="30"/>
      <c r="N115" s="30"/>
      <c r="P115" s="73"/>
      <c r="Q115" s="86"/>
      <c r="R115" s="29" t="s">
        <v>99</v>
      </c>
      <c r="S115" s="38">
        <f>IF(Suggested="Yes",AA115,AG115)</f>
        <v>62.3</v>
      </c>
      <c r="T115" s="36" t="s">
        <v>45</v>
      </c>
      <c r="U115" s="5" t="str">
        <f>+Instructions!$B$3</f>
        <v>D</v>
      </c>
      <c r="V115" s="51"/>
      <c r="W115" s="55">
        <f>+Instructions!$C$22</f>
        <v>0</v>
      </c>
      <c r="X115" s="38">
        <f>ROUND($AA115*(1-W115)+0.004999,2)</f>
        <v>62.3</v>
      </c>
      <c r="Y115" s="51"/>
      <c r="Z115" s="6" t="s">
        <v>1201</v>
      </c>
      <c r="AA115" s="38">
        <v>62.3</v>
      </c>
      <c r="AB115" s="59">
        <f>+W115</f>
        <v>0</v>
      </c>
      <c r="AC115" s="38">
        <f>+X115</f>
        <v>62.3</v>
      </c>
      <c r="AD115" s="59">
        <f>(AG115-AC115)/AG115</f>
        <v>0</v>
      </c>
      <c r="AE115" s="115"/>
      <c r="AF115" s="124">
        <v>2</v>
      </c>
      <c r="AG115" s="43">
        <f>SUM(AJ115:AL115)+AE115</f>
        <v>62.3</v>
      </c>
      <c r="AH115" s="51"/>
      <c r="AJ115" s="17">
        <f>ROUND(AC115/(1-VLOOKUP(AF115,Group,2,FALSE)),2)</f>
        <v>62.3</v>
      </c>
      <c r="AK115" s="17">
        <f>IF(VLOOKUP(AF115,Group,5,FALSE)="YES",VLOOKUP(ROUND(ROUND(AJ115,1)-AJ115,2),Round,2,FALSE)+VLOOKUP(AF115,Group,6,FALSE),0)</f>
        <v>0</v>
      </c>
      <c r="AL115" s="17">
        <f>IF(VLOOKUP(AF115,Group,7,FALSE)="",0,ROUND(AJ115-0.04999,1)-AJ115+AM115)</f>
        <v>0</v>
      </c>
      <c r="AM115" s="17" t="str">
        <f>IF(VLOOKUP(AF115,Group,7,FALSE)="","",VLOOKUP(AF115,Group,7,FALSE))</f>
        <v/>
      </c>
      <c r="AO115" s="93" t="s">
        <v>59</v>
      </c>
    </row>
    <row r="116" spans="2:41" s="3" customFormat="1" ht="1.5" customHeight="1" x14ac:dyDescent="0.2">
      <c r="P116" s="73"/>
      <c r="Q116" s="86"/>
      <c r="R116" s="6"/>
      <c r="S116" s="38"/>
      <c r="T116" s="6"/>
      <c r="U116" s="5"/>
      <c r="V116" s="51"/>
      <c r="W116" s="55"/>
      <c r="X116" s="15"/>
      <c r="Y116" s="51"/>
      <c r="Z116" s="38"/>
      <c r="AA116" s="38"/>
      <c r="AB116" s="54"/>
      <c r="AC116" s="17"/>
      <c r="AD116" s="15"/>
      <c r="AE116" s="64"/>
      <c r="AF116" s="118"/>
      <c r="AG116" s="38"/>
      <c r="AH116" s="51"/>
      <c r="AJ116" s="17"/>
      <c r="AK116" s="17"/>
      <c r="AL116" s="17"/>
      <c r="AM116" s="17"/>
      <c r="AO116" s="31" t="s">
        <v>59</v>
      </c>
    </row>
    <row r="117" spans="2:41" s="191" customFormat="1" ht="9.6" customHeight="1" x14ac:dyDescent="0.2">
      <c r="D117" s="192" t="s">
        <v>52</v>
      </c>
      <c r="E117" s="191" t="s">
        <v>989</v>
      </c>
      <c r="P117" s="193"/>
      <c r="Q117" s="194"/>
      <c r="R117" s="195"/>
      <c r="S117" s="196"/>
      <c r="T117" s="195"/>
      <c r="U117" s="197"/>
      <c r="V117" s="198"/>
      <c r="W117" s="201"/>
      <c r="X117" s="200"/>
      <c r="Y117" s="198"/>
      <c r="Z117" s="196"/>
      <c r="AA117" s="196"/>
      <c r="AB117" s="202"/>
      <c r="AC117" s="199"/>
      <c r="AD117" s="200"/>
      <c r="AE117" s="203"/>
      <c r="AF117" s="204"/>
      <c r="AG117" s="196"/>
      <c r="AH117" s="198"/>
      <c r="AJ117" s="199"/>
      <c r="AK117" s="199"/>
      <c r="AL117" s="199"/>
      <c r="AM117" s="199"/>
      <c r="AO117" s="205"/>
    </row>
    <row r="118" spans="2:41" s="191" customFormat="1" ht="9.6" customHeight="1" x14ac:dyDescent="0.2">
      <c r="D118" s="192"/>
      <c r="E118" s="191" t="s">
        <v>990</v>
      </c>
      <c r="P118" s="193"/>
      <c r="Q118" s="194"/>
      <c r="R118" s="195"/>
      <c r="S118" s="196"/>
      <c r="T118" s="195"/>
      <c r="U118" s="197"/>
      <c r="V118" s="198"/>
      <c r="W118" s="201"/>
      <c r="X118" s="200"/>
      <c r="Y118" s="198"/>
      <c r="Z118" s="196"/>
      <c r="AA118" s="196"/>
      <c r="AB118" s="202"/>
      <c r="AC118" s="199"/>
      <c r="AD118" s="200"/>
      <c r="AE118" s="203"/>
      <c r="AF118" s="204"/>
      <c r="AG118" s="196"/>
      <c r="AH118" s="198"/>
      <c r="AJ118" s="199"/>
      <c r="AK118" s="199"/>
      <c r="AL118" s="199"/>
      <c r="AM118" s="199"/>
      <c r="AO118" s="205"/>
    </row>
    <row r="119" spans="2:41" s="3" customFormat="1" ht="3" customHeight="1" x14ac:dyDescent="0.2">
      <c r="P119" s="73"/>
      <c r="Q119" s="86"/>
      <c r="R119" s="6"/>
      <c r="S119" s="38"/>
      <c r="T119" s="6"/>
      <c r="U119" s="5"/>
      <c r="V119" s="51"/>
      <c r="W119" s="55"/>
      <c r="X119" s="15"/>
      <c r="Y119" s="51"/>
      <c r="Z119" s="38"/>
      <c r="AA119" s="38"/>
      <c r="AB119" s="54"/>
      <c r="AC119" s="17"/>
      <c r="AD119" s="15"/>
      <c r="AE119" s="64"/>
      <c r="AF119" s="118"/>
      <c r="AG119" s="38"/>
      <c r="AH119" s="51"/>
      <c r="AJ119" s="17"/>
      <c r="AK119" s="17"/>
      <c r="AL119" s="17"/>
      <c r="AM119" s="17"/>
      <c r="AO119" s="31" t="s">
        <v>59</v>
      </c>
    </row>
    <row r="120" spans="2:41" s="156" customFormat="1" ht="9.9499999999999993" customHeight="1" x14ac:dyDescent="0.2">
      <c r="C120" s="159"/>
      <c r="D120" s="39" t="s">
        <v>8</v>
      </c>
      <c r="E120" s="150" t="s">
        <v>167</v>
      </c>
      <c r="F120" s="150"/>
      <c r="G120" s="150"/>
      <c r="H120" s="150"/>
      <c r="I120" s="150" t="s">
        <v>152</v>
      </c>
      <c r="J120" s="150"/>
      <c r="K120" s="150"/>
      <c r="L120" s="150" t="s">
        <v>707</v>
      </c>
      <c r="O120" s="150"/>
      <c r="P120" s="150"/>
      <c r="Q120" s="150"/>
      <c r="R120" s="150"/>
      <c r="S120" s="38"/>
      <c r="T120" s="150"/>
      <c r="U120" s="160"/>
      <c r="V120" s="161"/>
      <c r="W120" s="164"/>
      <c r="X120" s="164"/>
      <c r="Y120" s="161"/>
      <c r="Z120" s="165"/>
      <c r="AA120" s="165"/>
      <c r="AB120" s="166"/>
      <c r="AC120" s="162"/>
      <c r="AD120" s="163"/>
      <c r="AE120" s="167"/>
      <c r="AF120" s="168"/>
      <c r="AG120" s="162"/>
      <c r="AH120" s="161"/>
      <c r="AJ120" s="162"/>
      <c r="AK120" s="162"/>
      <c r="AL120" s="162"/>
      <c r="AM120" s="162"/>
      <c r="AO120" s="169" t="s">
        <v>59</v>
      </c>
    </row>
    <row r="121" spans="2:41" s="156" customFormat="1" ht="9.9499999999999993" customHeight="1" x14ac:dyDescent="0.2">
      <c r="C121" s="159"/>
      <c r="D121" s="39"/>
      <c r="E121" s="150" t="s">
        <v>457</v>
      </c>
      <c r="F121" s="150"/>
      <c r="H121" s="150"/>
      <c r="I121" s="150" t="s">
        <v>689</v>
      </c>
      <c r="K121" s="150"/>
      <c r="L121" s="150" t="s">
        <v>708</v>
      </c>
      <c r="P121" s="150"/>
      <c r="Q121" s="150"/>
      <c r="R121" s="150"/>
      <c r="S121" s="38"/>
      <c r="T121" s="150"/>
      <c r="U121" s="160"/>
      <c r="V121" s="161"/>
      <c r="W121" s="164"/>
      <c r="X121" s="164"/>
      <c r="Y121" s="161"/>
      <c r="Z121" s="165"/>
      <c r="AA121" s="165"/>
      <c r="AB121" s="166"/>
      <c r="AC121" s="162"/>
      <c r="AD121" s="163"/>
      <c r="AE121" s="167"/>
      <c r="AF121" s="168"/>
      <c r="AG121" s="162"/>
      <c r="AH121" s="161"/>
      <c r="AJ121" s="162"/>
      <c r="AK121" s="162"/>
      <c r="AL121" s="162"/>
      <c r="AM121" s="162"/>
      <c r="AO121" s="169" t="s">
        <v>59</v>
      </c>
    </row>
    <row r="122" spans="2:41" s="3" customFormat="1" ht="9.9499999999999993" customHeight="1" x14ac:dyDescent="0.2">
      <c r="C122" s="152"/>
      <c r="D122" s="39"/>
      <c r="E122" s="150" t="s">
        <v>456</v>
      </c>
      <c r="F122" s="150"/>
      <c r="H122" s="150"/>
      <c r="I122" s="150" t="s">
        <v>149</v>
      </c>
      <c r="K122" s="150"/>
      <c r="L122" s="150" t="s">
        <v>709</v>
      </c>
      <c r="M122" s="150"/>
      <c r="N122" s="150"/>
      <c r="P122" s="30"/>
      <c r="Q122" s="30"/>
      <c r="R122" s="30"/>
      <c r="S122" s="38"/>
      <c r="T122" s="30"/>
      <c r="U122" s="5"/>
      <c r="V122" s="51"/>
      <c r="W122" s="69"/>
      <c r="X122" s="69"/>
      <c r="Y122" s="51"/>
      <c r="Z122" s="38"/>
      <c r="AA122" s="38"/>
      <c r="AB122" s="54"/>
      <c r="AC122" s="17"/>
      <c r="AD122" s="15"/>
      <c r="AE122" s="64"/>
      <c r="AF122" s="118"/>
      <c r="AG122" s="17"/>
      <c r="AH122" s="51"/>
      <c r="AJ122" s="17"/>
      <c r="AK122" s="17"/>
      <c r="AL122" s="17"/>
      <c r="AM122" s="17"/>
      <c r="AO122" s="31" t="s">
        <v>59</v>
      </c>
    </row>
    <row r="123" spans="2:41" s="3" customFormat="1" ht="9.9499999999999993" customHeight="1" x14ac:dyDescent="0.2">
      <c r="C123" s="152"/>
      <c r="D123" s="39"/>
      <c r="E123" s="150" t="s">
        <v>688</v>
      </c>
      <c r="F123" s="150"/>
      <c r="H123" s="150"/>
      <c r="I123" s="150" t="s">
        <v>150</v>
      </c>
      <c r="J123" s="30"/>
      <c r="K123" s="150"/>
      <c r="L123" s="150" t="s">
        <v>710</v>
      </c>
      <c r="M123" s="150"/>
      <c r="N123" s="150"/>
      <c r="P123" s="30"/>
      <c r="Q123" s="30"/>
      <c r="R123" s="30"/>
      <c r="S123" s="38"/>
      <c r="T123" s="30"/>
      <c r="U123" s="5"/>
      <c r="V123" s="51"/>
      <c r="W123" s="69"/>
      <c r="X123" s="69"/>
      <c r="Y123" s="51"/>
      <c r="Z123" s="38"/>
      <c r="AA123" s="38"/>
      <c r="AB123" s="54"/>
      <c r="AC123" s="17"/>
      <c r="AD123" s="15"/>
      <c r="AE123" s="64"/>
      <c r="AF123" s="118"/>
      <c r="AG123" s="17"/>
      <c r="AH123" s="51"/>
      <c r="AJ123" s="17"/>
      <c r="AK123" s="17"/>
      <c r="AL123" s="17"/>
      <c r="AM123" s="17"/>
      <c r="AO123" s="31" t="s">
        <v>59</v>
      </c>
    </row>
    <row r="124" spans="2:41" s="3" customFormat="1" ht="1.5" customHeight="1" x14ac:dyDescent="0.2">
      <c r="P124" s="73"/>
      <c r="Q124" s="86"/>
      <c r="R124" s="6"/>
      <c r="S124" s="38"/>
      <c r="T124" s="6"/>
      <c r="U124" s="5"/>
      <c r="V124" s="51"/>
      <c r="W124" s="55"/>
      <c r="X124" s="15"/>
      <c r="Y124" s="51"/>
      <c r="Z124" s="38"/>
      <c r="AA124" s="38"/>
      <c r="AB124" s="54"/>
      <c r="AC124" s="17"/>
      <c r="AD124" s="15"/>
      <c r="AE124" s="64"/>
      <c r="AF124" s="118"/>
      <c r="AG124" s="38"/>
      <c r="AH124" s="51"/>
      <c r="AJ124" s="17"/>
      <c r="AK124" s="17"/>
      <c r="AL124" s="17"/>
      <c r="AM124" s="17"/>
      <c r="AO124" s="31" t="s">
        <v>59</v>
      </c>
    </row>
    <row r="125" spans="2:41" s="3" customFormat="1" ht="9.9499999999999993" customHeight="1" x14ac:dyDescent="0.2">
      <c r="B125" s="107" t="s">
        <v>55</v>
      </c>
      <c r="D125" s="39" t="s">
        <v>88</v>
      </c>
      <c r="E125" s="73" t="s">
        <v>112</v>
      </c>
      <c r="F125" s="73"/>
      <c r="G125" s="30" t="s">
        <v>168</v>
      </c>
      <c r="H125" s="30"/>
      <c r="I125" s="30" t="s">
        <v>200</v>
      </c>
      <c r="J125" s="30"/>
      <c r="K125" s="30" t="s">
        <v>88</v>
      </c>
      <c r="L125" s="3" t="s">
        <v>88</v>
      </c>
      <c r="M125" s="30"/>
      <c r="N125" s="30"/>
      <c r="P125" s="73" t="s">
        <v>173</v>
      </c>
      <c r="Q125" s="86"/>
      <c r="R125" s="29" t="s">
        <v>51</v>
      </c>
      <c r="S125" s="38">
        <f>IF(Suggested="Yes",AA125,AG125)</f>
        <v>20.05</v>
      </c>
      <c r="T125" s="36" t="s">
        <v>46</v>
      </c>
      <c r="U125" s="5" t="str">
        <f>+Instructions!$B$3</f>
        <v>D</v>
      </c>
      <c r="V125" s="51"/>
      <c r="W125" s="55">
        <f>+Instructions!$C$22</f>
        <v>0</v>
      </c>
      <c r="X125" s="17">
        <f>ROUND($AA125*(1-W125)+0.004999,2)</f>
        <v>20.05</v>
      </c>
      <c r="Y125" s="51"/>
      <c r="Z125" s="6" t="s">
        <v>1201</v>
      </c>
      <c r="AA125" s="38">
        <v>20.05</v>
      </c>
      <c r="AB125" s="59">
        <f>+W125</f>
        <v>0</v>
      </c>
      <c r="AC125" s="17">
        <f>+X125</f>
        <v>20.05</v>
      </c>
      <c r="AD125" s="12">
        <f>(AG125-AC125)/AG125</f>
        <v>0</v>
      </c>
      <c r="AE125" s="115"/>
      <c r="AF125" s="122">
        <v>1</v>
      </c>
      <c r="AG125" s="37">
        <f>SUM(AJ125:AL125)+AE125</f>
        <v>20.05</v>
      </c>
      <c r="AH125" s="51"/>
      <c r="AJ125" s="17">
        <f>ROUND(AC125/(1-VLOOKUP(AF125,Group,2,FALSE)),2)</f>
        <v>20.05</v>
      </c>
      <c r="AK125" s="17">
        <f>IF(VLOOKUP(AF125,Group,5,FALSE)="YES",VLOOKUP(ROUND(ROUND(AJ125,1)-AJ125,2),Round,2,FALSE)+VLOOKUP(AF125,Group,6,FALSE),0)</f>
        <v>0</v>
      </c>
      <c r="AL125" s="17">
        <f>IF(VLOOKUP(AF125,Group,7,FALSE)="",0,ROUND(AJ125-0.04999,1)-AJ125+AM125)</f>
        <v>0</v>
      </c>
      <c r="AM125" s="17" t="str">
        <f>IF(VLOOKUP(AF125,Group,7,FALSE)="","",VLOOKUP(AF125,Group,7,FALSE))</f>
        <v/>
      </c>
      <c r="AO125" s="31" t="s">
        <v>59</v>
      </c>
    </row>
    <row r="126" spans="2:41" s="3" customFormat="1" ht="1.5" customHeight="1" x14ac:dyDescent="0.2">
      <c r="P126" s="73"/>
      <c r="Q126" s="86"/>
      <c r="R126" s="6"/>
      <c r="S126" s="38"/>
      <c r="T126" s="6"/>
      <c r="U126" s="5"/>
      <c r="V126" s="51"/>
      <c r="W126" s="55"/>
      <c r="X126" s="15"/>
      <c r="Y126" s="51"/>
      <c r="Z126" s="38"/>
      <c r="AA126" s="38"/>
      <c r="AB126" s="54"/>
      <c r="AC126" s="17"/>
      <c r="AD126" s="15"/>
      <c r="AE126" s="64"/>
      <c r="AF126" s="118"/>
      <c r="AG126" s="38"/>
      <c r="AH126" s="51"/>
      <c r="AJ126" s="17"/>
      <c r="AK126" s="17"/>
      <c r="AL126" s="17"/>
      <c r="AM126" s="17"/>
      <c r="AO126" s="31" t="s">
        <v>59</v>
      </c>
    </row>
    <row r="127" spans="2:41" s="3" customFormat="1" ht="9.9499999999999993" customHeight="1" x14ac:dyDescent="0.2">
      <c r="B127" s="108" t="s">
        <v>44</v>
      </c>
      <c r="D127" s="39"/>
      <c r="E127" s="73" t="s">
        <v>111</v>
      </c>
      <c r="F127" s="73"/>
      <c r="G127" s="30" t="s">
        <v>640</v>
      </c>
      <c r="H127" s="30"/>
      <c r="I127" s="30"/>
      <c r="J127" s="30"/>
      <c r="K127" s="30"/>
      <c r="L127" s="30" t="s">
        <v>88</v>
      </c>
      <c r="M127" s="30"/>
      <c r="N127" s="30"/>
      <c r="P127" s="73"/>
      <c r="Q127" s="86"/>
      <c r="R127" s="29" t="s">
        <v>955</v>
      </c>
      <c r="S127" s="38">
        <f>IF(Suggested="Yes",AA127,AG127)</f>
        <v>298.10000000000002</v>
      </c>
      <c r="T127" s="36" t="s">
        <v>45</v>
      </c>
      <c r="U127" s="5" t="str">
        <f>+Instructions!$B$3</f>
        <v>D</v>
      </c>
      <c r="V127" s="51"/>
      <c r="W127" s="55">
        <f>+Instructions!$C$22</f>
        <v>0</v>
      </c>
      <c r="X127" s="38">
        <f>ROUND($AA127*(1-W127)+0.004999,2)</f>
        <v>298.10000000000002</v>
      </c>
      <c r="Y127" s="51"/>
      <c r="Z127" s="6" t="s">
        <v>1201</v>
      </c>
      <c r="AA127" s="38">
        <v>298.10000000000002</v>
      </c>
      <c r="AB127" s="59">
        <f t="shared" ref="AB127:AC128" si="29">+W127</f>
        <v>0</v>
      </c>
      <c r="AC127" s="38">
        <f t="shared" si="29"/>
        <v>298.10000000000002</v>
      </c>
      <c r="AD127" s="59">
        <f>(AG127-AC127)/AG127</f>
        <v>0</v>
      </c>
      <c r="AE127" s="115"/>
      <c r="AF127" s="124">
        <v>2</v>
      </c>
      <c r="AG127" s="43">
        <f>SUM(AJ127:AL127)+AE127</f>
        <v>298.10000000000002</v>
      </c>
      <c r="AH127" s="51"/>
      <c r="AJ127" s="17">
        <f>ROUND(AC127/(1-VLOOKUP(AF127,Group,2,FALSE)),2)</f>
        <v>298.10000000000002</v>
      </c>
      <c r="AK127" s="17">
        <f>IF(VLOOKUP(AF127,Group,5,FALSE)="YES",VLOOKUP(ROUND(ROUND(AJ127,1)-AJ127,2),Round,2,FALSE)+VLOOKUP(AF127,Group,6,FALSE),0)</f>
        <v>0</v>
      </c>
      <c r="AL127" s="17">
        <f>IF(VLOOKUP(AF127,Group,7,FALSE)="",0,ROUND(AJ127-0.04999,1)-AJ127+AM127)</f>
        <v>0</v>
      </c>
      <c r="AM127" s="17" t="str">
        <f>IF(VLOOKUP(AF127,Group,7,FALSE)="","",VLOOKUP(AF127,Group,7,FALSE))</f>
        <v/>
      </c>
      <c r="AO127" s="31" t="s">
        <v>59</v>
      </c>
    </row>
    <row r="128" spans="2:41" s="3" customFormat="1" ht="9.9499999999999993" customHeight="1" x14ac:dyDescent="0.2">
      <c r="B128" s="108" t="s">
        <v>44</v>
      </c>
      <c r="D128" s="39"/>
      <c r="E128" s="73" t="s">
        <v>111</v>
      </c>
      <c r="F128" s="73"/>
      <c r="G128" s="30" t="s">
        <v>711</v>
      </c>
      <c r="H128" s="30"/>
      <c r="I128" s="30"/>
      <c r="J128" s="30"/>
      <c r="K128" s="30"/>
      <c r="L128" s="30"/>
      <c r="M128" s="30"/>
      <c r="N128" s="30"/>
      <c r="P128" s="73"/>
      <c r="Q128" s="86"/>
      <c r="R128" s="29" t="s">
        <v>971</v>
      </c>
      <c r="S128" s="38">
        <f>IF(Suggested="Yes",AA128,AG128)</f>
        <v>110.3</v>
      </c>
      <c r="T128" s="36" t="s">
        <v>45</v>
      </c>
      <c r="U128" s="5" t="str">
        <f>+Instructions!$B$3</f>
        <v>D</v>
      </c>
      <c r="V128" s="51"/>
      <c r="W128" s="55">
        <f>+Instructions!$C$22</f>
        <v>0</v>
      </c>
      <c r="X128" s="38">
        <f>ROUND($AA128*(1-W128)+0.004999,2)</f>
        <v>110.3</v>
      </c>
      <c r="Y128" s="51"/>
      <c r="Z128" s="6" t="s">
        <v>1201</v>
      </c>
      <c r="AA128" s="38">
        <v>110.3</v>
      </c>
      <c r="AB128" s="59">
        <f t="shared" si="29"/>
        <v>0</v>
      </c>
      <c r="AC128" s="38">
        <f t="shared" si="29"/>
        <v>110.3</v>
      </c>
      <c r="AD128" s="59">
        <f>(AG128-AC128)/AG128</f>
        <v>0</v>
      </c>
      <c r="AE128" s="115"/>
      <c r="AF128" s="124">
        <v>2</v>
      </c>
      <c r="AG128" s="43">
        <f>SUM(AJ128:AL128)+AE128</f>
        <v>110.3</v>
      </c>
      <c r="AH128" s="51"/>
      <c r="AJ128" s="17">
        <f>ROUND(AC128/(1-VLOOKUP(AF128,Group,2,FALSE)),2)</f>
        <v>110.3</v>
      </c>
      <c r="AK128" s="17">
        <f>IF(VLOOKUP(AF128,Group,5,FALSE)="YES",VLOOKUP(ROUND(ROUND(AJ128,1)-AJ128,2),Round,2,FALSE)+VLOOKUP(AF128,Group,6,FALSE),0)</f>
        <v>0</v>
      </c>
      <c r="AL128" s="17">
        <f>IF(VLOOKUP(AF128,Group,7,FALSE)="",0,ROUND(AJ128-0.04999,1)-AJ128+AM128)</f>
        <v>0</v>
      </c>
      <c r="AM128" s="17" t="str">
        <f>IF(VLOOKUP(AF128,Group,7,FALSE)="","",VLOOKUP(AF128,Group,7,FALSE))</f>
        <v/>
      </c>
      <c r="AO128" s="31" t="s">
        <v>59</v>
      </c>
    </row>
    <row r="129" spans="2:41" s="3" customFormat="1" ht="1.5" customHeight="1" x14ac:dyDescent="0.2">
      <c r="P129" s="73"/>
      <c r="Q129" s="86"/>
      <c r="R129" s="6"/>
      <c r="S129" s="38"/>
      <c r="T129" s="6"/>
      <c r="U129" s="5"/>
      <c r="V129" s="51"/>
      <c r="W129" s="55"/>
      <c r="X129" s="15"/>
      <c r="Y129" s="51"/>
      <c r="Z129" s="38"/>
      <c r="AA129" s="38"/>
      <c r="AB129" s="54"/>
      <c r="AC129" s="17"/>
      <c r="AD129" s="15"/>
      <c r="AE129" s="64"/>
      <c r="AF129" s="118"/>
      <c r="AG129" s="38"/>
      <c r="AH129" s="51"/>
      <c r="AJ129" s="17"/>
      <c r="AK129" s="17"/>
      <c r="AL129" s="17"/>
      <c r="AM129" s="17"/>
      <c r="AO129" s="31" t="s">
        <v>59</v>
      </c>
    </row>
    <row r="130" spans="2:41" s="191" customFormat="1" ht="9.6" customHeight="1" x14ac:dyDescent="0.2">
      <c r="D130" s="192" t="s">
        <v>52</v>
      </c>
      <c r="E130" s="191" t="s">
        <v>991</v>
      </c>
      <c r="P130" s="193"/>
      <c r="Q130" s="194"/>
      <c r="R130" s="195"/>
      <c r="S130" s="196"/>
      <c r="T130" s="195"/>
      <c r="U130" s="197"/>
      <c r="V130" s="198"/>
      <c r="W130" s="201"/>
      <c r="X130" s="200"/>
      <c r="Y130" s="198"/>
      <c r="Z130" s="196"/>
      <c r="AA130" s="196"/>
      <c r="AB130" s="202"/>
      <c r="AC130" s="199"/>
      <c r="AD130" s="200"/>
      <c r="AE130" s="203"/>
      <c r="AF130" s="204"/>
      <c r="AG130" s="196"/>
      <c r="AH130" s="198"/>
      <c r="AJ130" s="199"/>
      <c r="AK130" s="199"/>
      <c r="AL130" s="199"/>
      <c r="AM130" s="199"/>
      <c r="AO130" s="205"/>
    </row>
    <row r="131" spans="2:41" s="191" customFormat="1" ht="9.6" customHeight="1" x14ac:dyDescent="0.2">
      <c r="D131" s="192"/>
      <c r="E131" s="191" t="s">
        <v>990</v>
      </c>
      <c r="P131" s="193"/>
      <c r="Q131" s="194"/>
      <c r="R131" s="195"/>
      <c r="S131" s="196"/>
      <c r="T131" s="195"/>
      <c r="U131" s="197"/>
      <c r="V131" s="198"/>
      <c r="W131" s="201"/>
      <c r="X131" s="200"/>
      <c r="Y131" s="198"/>
      <c r="Z131" s="196"/>
      <c r="AA131" s="196"/>
      <c r="AB131" s="202"/>
      <c r="AC131" s="199"/>
      <c r="AD131" s="200"/>
      <c r="AE131" s="203"/>
      <c r="AF131" s="204"/>
      <c r="AG131" s="196"/>
      <c r="AH131" s="198"/>
      <c r="AJ131" s="199"/>
      <c r="AK131" s="199"/>
      <c r="AL131" s="199"/>
      <c r="AM131" s="199"/>
      <c r="AO131" s="205"/>
    </row>
    <row r="132" spans="2:41" s="191" customFormat="1" ht="9.6" customHeight="1" x14ac:dyDescent="0.2">
      <c r="D132" s="192"/>
      <c r="E132" s="191" t="s">
        <v>969</v>
      </c>
      <c r="J132" s="191" t="s">
        <v>970</v>
      </c>
      <c r="P132" s="193"/>
      <c r="Q132" s="194"/>
      <c r="R132" s="195"/>
      <c r="S132" s="196"/>
      <c r="T132" s="195"/>
      <c r="U132" s="197"/>
      <c r="V132" s="198"/>
      <c r="W132" s="201"/>
      <c r="X132" s="200"/>
      <c r="Y132" s="198"/>
      <c r="Z132" s="196"/>
      <c r="AA132" s="196"/>
      <c r="AB132" s="202"/>
      <c r="AC132" s="199"/>
      <c r="AD132" s="200"/>
      <c r="AE132" s="203"/>
      <c r="AF132" s="204"/>
      <c r="AG132" s="196"/>
      <c r="AH132" s="198"/>
      <c r="AJ132" s="199"/>
      <c r="AK132" s="199"/>
      <c r="AL132" s="199"/>
      <c r="AM132" s="199"/>
      <c r="AO132" s="205"/>
    </row>
    <row r="133" spans="2:41" s="3" customFormat="1" ht="3.95" customHeight="1" x14ac:dyDescent="0.2">
      <c r="P133" s="73"/>
      <c r="Q133" s="86"/>
      <c r="R133" s="6"/>
      <c r="S133" s="38"/>
      <c r="T133" s="6"/>
      <c r="U133" s="5"/>
      <c r="V133" s="51"/>
      <c r="W133" s="55"/>
      <c r="X133" s="15"/>
      <c r="Y133" s="51"/>
      <c r="Z133" s="38"/>
      <c r="AA133" s="38"/>
      <c r="AB133" s="54"/>
      <c r="AC133" s="17"/>
      <c r="AD133" s="15"/>
      <c r="AE133" s="64"/>
      <c r="AF133" s="118"/>
      <c r="AG133" s="38"/>
      <c r="AH133" s="51"/>
      <c r="AJ133" s="17"/>
      <c r="AK133" s="17"/>
      <c r="AL133" s="17"/>
      <c r="AM133" s="17"/>
      <c r="AO133" s="31" t="s">
        <v>59</v>
      </c>
    </row>
    <row r="134" spans="2:41" s="3" customFormat="1" ht="9.9499999999999993" customHeight="1" x14ac:dyDescent="0.2">
      <c r="C134" s="154" t="s">
        <v>715</v>
      </c>
      <c r="D134" s="147"/>
      <c r="E134" s="147"/>
      <c r="P134" s="148"/>
      <c r="Q134" s="6"/>
      <c r="R134" s="218" t="s">
        <v>522</v>
      </c>
      <c r="S134" s="219" t="s">
        <v>524</v>
      </c>
      <c r="T134" s="222"/>
      <c r="U134" s="5"/>
      <c r="V134" s="51"/>
      <c r="W134" s="69"/>
      <c r="X134" s="69"/>
      <c r="Y134" s="51"/>
      <c r="Z134" s="38"/>
      <c r="AA134" s="38"/>
      <c r="AB134" s="54"/>
      <c r="AC134" s="17"/>
      <c r="AD134" s="15"/>
      <c r="AE134" s="64"/>
      <c r="AF134" s="118"/>
      <c r="AG134" s="17"/>
      <c r="AH134" s="51"/>
      <c r="AJ134" s="17"/>
      <c r="AK134" s="17"/>
      <c r="AL134" s="17"/>
      <c r="AM134" s="17"/>
      <c r="AO134" s="31" t="s">
        <v>59</v>
      </c>
    </row>
    <row r="135" spans="2:41" s="3" customFormat="1" ht="3" customHeight="1" x14ac:dyDescent="0.2">
      <c r="P135" s="73"/>
      <c r="Q135" s="86"/>
      <c r="R135" s="6"/>
      <c r="S135" s="38"/>
      <c r="T135" s="6"/>
      <c r="U135" s="5"/>
      <c r="V135" s="51"/>
      <c r="W135" s="55"/>
      <c r="X135" s="15"/>
      <c r="Y135" s="51"/>
      <c r="Z135" s="38"/>
      <c r="AA135" s="38"/>
      <c r="AB135" s="54"/>
      <c r="AC135" s="17"/>
      <c r="AD135" s="15"/>
      <c r="AE135" s="64"/>
      <c r="AF135" s="118"/>
      <c r="AG135" s="38"/>
      <c r="AH135" s="51"/>
      <c r="AJ135" s="17"/>
      <c r="AK135" s="17"/>
      <c r="AL135" s="17"/>
      <c r="AM135" s="17"/>
      <c r="AO135" s="31" t="s">
        <v>59</v>
      </c>
    </row>
    <row r="136" spans="2:41" s="3" customFormat="1" ht="9.9499999999999993" customHeight="1" x14ac:dyDescent="0.2">
      <c r="C136" s="155" t="s">
        <v>740</v>
      </c>
      <c r="D136" s="155"/>
      <c r="E136" s="150"/>
      <c r="H136" s="150"/>
      <c r="I136" s="150"/>
      <c r="K136" s="150"/>
      <c r="M136" s="150"/>
      <c r="P136" s="30"/>
      <c r="Q136" s="30"/>
      <c r="R136" s="30"/>
      <c r="S136" s="38"/>
      <c r="T136" s="30"/>
      <c r="U136" s="5"/>
      <c r="V136" s="51"/>
      <c r="W136" s="69"/>
      <c r="X136" s="69"/>
      <c r="Y136" s="51"/>
      <c r="Z136" s="38"/>
      <c r="AA136" s="38"/>
      <c r="AB136" s="54"/>
      <c r="AC136" s="17"/>
      <c r="AD136" s="15"/>
      <c r="AE136" s="64"/>
      <c r="AF136" s="118"/>
      <c r="AG136" s="17"/>
      <c r="AH136" s="51"/>
      <c r="AJ136" s="17"/>
      <c r="AK136" s="17"/>
      <c r="AL136" s="17"/>
      <c r="AM136" s="17"/>
      <c r="AO136" s="31" t="s">
        <v>59</v>
      </c>
    </row>
    <row r="137" spans="2:41" s="3" customFormat="1" ht="1.5" customHeight="1" x14ac:dyDescent="0.2">
      <c r="P137" s="73"/>
      <c r="Q137" s="86"/>
      <c r="R137" s="6"/>
      <c r="S137" s="38"/>
      <c r="T137" s="6"/>
      <c r="U137" s="5"/>
      <c r="V137" s="51"/>
      <c r="W137" s="55"/>
      <c r="X137" s="15"/>
      <c r="Y137" s="51"/>
      <c r="Z137" s="38"/>
      <c r="AA137" s="38"/>
      <c r="AB137" s="54"/>
      <c r="AC137" s="17"/>
      <c r="AD137" s="15"/>
      <c r="AE137" s="64"/>
      <c r="AF137" s="118"/>
      <c r="AG137" s="38"/>
      <c r="AH137" s="51"/>
      <c r="AJ137" s="17"/>
      <c r="AK137" s="17"/>
      <c r="AL137" s="17"/>
      <c r="AM137" s="17"/>
      <c r="AO137" s="31" t="s">
        <v>59</v>
      </c>
    </row>
    <row r="138" spans="2:41" s="3" customFormat="1" ht="9.9499999999999993" customHeight="1" x14ac:dyDescent="0.2">
      <c r="C138" s="152"/>
      <c r="D138" s="39"/>
      <c r="E138" s="150" t="s">
        <v>167</v>
      </c>
      <c r="F138" s="39"/>
      <c r="G138" s="150"/>
      <c r="H138" s="150" t="s">
        <v>741</v>
      </c>
      <c r="I138" s="150"/>
      <c r="J138" s="150"/>
      <c r="K138" s="150" t="s">
        <v>742</v>
      </c>
      <c r="M138" s="150"/>
      <c r="P138" s="30"/>
      <c r="Q138" s="30"/>
      <c r="R138" s="30"/>
      <c r="S138" s="38"/>
      <c r="T138" s="30"/>
      <c r="U138" s="5"/>
      <c r="V138" s="51"/>
      <c r="W138" s="69"/>
      <c r="X138" s="69"/>
      <c r="Y138" s="51"/>
      <c r="Z138" s="38"/>
      <c r="AA138" s="38"/>
      <c r="AB138" s="54"/>
      <c r="AC138" s="17"/>
      <c r="AD138" s="15"/>
      <c r="AE138" s="64"/>
      <c r="AF138" s="118"/>
      <c r="AG138" s="17"/>
      <c r="AH138" s="51"/>
      <c r="AJ138" s="17"/>
      <c r="AK138" s="17"/>
      <c r="AL138" s="17"/>
      <c r="AM138" s="17"/>
      <c r="AO138" s="31" t="s">
        <v>59</v>
      </c>
    </row>
    <row r="139" spans="2:41" s="3" customFormat="1" ht="9.9499999999999993" customHeight="1" x14ac:dyDescent="0.2">
      <c r="C139" s="152"/>
      <c r="D139" s="39"/>
      <c r="E139" s="150" t="s">
        <v>457</v>
      </c>
      <c r="F139" s="39"/>
      <c r="G139" s="150"/>
      <c r="H139" s="150" t="s">
        <v>149</v>
      </c>
      <c r="I139" s="150"/>
      <c r="J139" s="150"/>
      <c r="K139" s="150" t="s">
        <v>743</v>
      </c>
      <c r="M139" s="150"/>
      <c r="P139" s="30"/>
      <c r="Q139" s="30"/>
      <c r="R139" s="30"/>
      <c r="S139" s="38"/>
      <c r="T139" s="30"/>
      <c r="U139" s="5"/>
      <c r="V139" s="51"/>
      <c r="W139" s="69"/>
      <c r="X139" s="69"/>
      <c r="Y139" s="51"/>
      <c r="Z139" s="38"/>
      <c r="AA139" s="38"/>
      <c r="AB139" s="54"/>
      <c r="AC139" s="17"/>
      <c r="AD139" s="15"/>
      <c r="AE139" s="64"/>
      <c r="AF139" s="118"/>
      <c r="AG139" s="17"/>
      <c r="AH139" s="51"/>
      <c r="AJ139" s="17"/>
      <c r="AK139" s="17"/>
      <c r="AL139" s="17"/>
      <c r="AM139" s="17"/>
      <c r="AO139" s="31" t="s">
        <v>59</v>
      </c>
    </row>
    <row r="140" spans="2:41" s="3" customFormat="1" ht="9.9499999999999993" customHeight="1" x14ac:dyDescent="0.2">
      <c r="C140" s="152"/>
      <c r="D140" s="39"/>
      <c r="E140" s="150" t="s">
        <v>688</v>
      </c>
      <c r="F140" s="39"/>
      <c r="G140" s="150"/>
      <c r="H140" s="150" t="s">
        <v>147</v>
      </c>
      <c r="I140" s="150"/>
      <c r="J140" s="150"/>
      <c r="K140" s="150" t="s">
        <v>744</v>
      </c>
      <c r="M140" s="150"/>
      <c r="P140" s="30"/>
      <c r="Q140" s="30"/>
      <c r="R140" s="30"/>
      <c r="S140" s="38"/>
      <c r="T140" s="30"/>
      <c r="U140" s="5"/>
      <c r="V140" s="51"/>
      <c r="W140" s="69"/>
      <c r="X140" s="69"/>
      <c r="Y140" s="51"/>
      <c r="Z140" s="38"/>
      <c r="AA140" s="38"/>
      <c r="AB140" s="54"/>
      <c r="AC140" s="17"/>
      <c r="AD140" s="15"/>
      <c r="AE140" s="64"/>
      <c r="AF140" s="118"/>
      <c r="AG140" s="17"/>
      <c r="AH140" s="51"/>
      <c r="AJ140" s="17"/>
      <c r="AK140" s="17"/>
      <c r="AL140" s="17"/>
      <c r="AM140" s="17"/>
      <c r="AO140" s="31" t="s">
        <v>59</v>
      </c>
    </row>
    <row r="141" spans="2:41" s="3" customFormat="1" ht="9.9499999999999993" customHeight="1" x14ac:dyDescent="0.2">
      <c r="C141" s="152"/>
      <c r="D141" s="39"/>
      <c r="E141" s="150" t="s">
        <v>689</v>
      </c>
      <c r="F141" s="39"/>
      <c r="G141" s="150"/>
      <c r="H141" s="150" t="s">
        <v>745</v>
      </c>
      <c r="I141" s="150"/>
      <c r="J141" s="150"/>
      <c r="K141" s="150"/>
      <c r="M141" s="150"/>
      <c r="P141" s="30"/>
      <c r="Q141" s="30"/>
      <c r="R141" s="30"/>
      <c r="S141" s="38"/>
      <c r="T141" s="30"/>
      <c r="U141" s="5"/>
      <c r="V141" s="51"/>
      <c r="W141" s="69"/>
      <c r="X141" s="69"/>
      <c r="Y141" s="51"/>
      <c r="Z141" s="38"/>
      <c r="AA141" s="38"/>
      <c r="AB141" s="54"/>
      <c r="AC141" s="17"/>
      <c r="AD141" s="15"/>
      <c r="AE141" s="64"/>
      <c r="AF141" s="118"/>
      <c r="AG141" s="17"/>
      <c r="AH141" s="51"/>
      <c r="AJ141" s="17"/>
      <c r="AK141" s="17"/>
      <c r="AL141" s="17"/>
      <c r="AM141" s="17"/>
      <c r="AO141" s="31" t="s">
        <v>59</v>
      </c>
    </row>
    <row r="142" spans="2:41" s="3" customFormat="1" ht="1.5" customHeight="1" x14ac:dyDescent="0.2">
      <c r="P142" s="73"/>
      <c r="Q142" s="86"/>
      <c r="R142" s="6"/>
      <c r="S142" s="38"/>
      <c r="T142" s="6"/>
      <c r="U142" s="5"/>
      <c r="V142" s="51"/>
      <c r="W142" s="55"/>
      <c r="X142" s="15"/>
      <c r="Y142" s="51"/>
      <c r="Z142" s="38"/>
      <c r="AA142" s="38"/>
      <c r="AB142" s="54"/>
      <c r="AC142" s="17"/>
      <c r="AD142" s="15"/>
      <c r="AE142" s="64"/>
      <c r="AF142" s="118"/>
      <c r="AG142" s="38"/>
      <c r="AH142" s="51"/>
      <c r="AJ142" s="17"/>
      <c r="AK142" s="17"/>
      <c r="AL142" s="17"/>
      <c r="AM142" s="17"/>
      <c r="AO142" s="31" t="s">
        <v>59</v>
      </c>
    </row>
    <row r="143" spans="2:41" s="3" customFormat="1" ht="9.9499999999999993" customHeight="1" x14ac:dyDescent="0.2">
      <c r="B143" s="107" t="s">
        <v>55</v>
      </c>
      <c r="D143" s="39"/>
      <c r="E143" s="73" t="s">
        <v>717</v>
      </c>
      <c r="F143" s="73"/>
      <c r="G143" s="30" t="s">
        <v>168</v>
      </c>
      <c r="H143" s="30"/>
      <c r="I143" s="30" t="s">
        <v>200</v>
      </c>
      <c r="J143" s="30"/>
      <c r="K143" s="30" t="s">
        <v>718</v>
      </c>
      <c r="L143" s="30"/>
      <c r="M143" s="30"/>
      <c r="N143" s="30"/>
      <c r="P143" s="73" t="s">
        <v>719</v>
      </c>
      <c r="Q143" s="86"/>
      <c r="R143" s="29" t="s">
        <v>51</v>
      </c>
      <c r="S143" s="38">
        <f t="shared" ref="S143:S149" si="30">IF(Suggested="Yes",AA143,AG143)</f>
        <v>31.45</v>
      </c>
      <c r="T143" s="36" t="s">
        <v>46</v>
      </c>
      <c r="U143" s="5" t="str">
        <f>+Instructions!$B$3</f>
        <v>D</v>
      </c>
      <c r="V143" s="51"/>
      <c r="W143" s="55">
        <f>+Instructions!$C$22</f>
        <v>0</v>
      </c>
      <c r="X143" s="17">
        <f t="shared" ref="X143:X149" si="31">ROUND($AA143*(1-W143)+0.004999,2)</f>
        <v>31.45</v>
      </c>
      <c r="Y143" s="51"/>
      <c r="Z143" s="6" t="s">
        <v>1201</v>
      </c>
      <c r="AA143" s="38">
        <v>31.45</v>
      </c>
      <c r="AB143" s="59">
        <f t="shared" ref="AB143:AB149" si="32">+W143</f>
        <v>0</v>
      </c>
      <c r="AC143" s="17">
        <f t="shared" ref="AC143:AC149" si="33">+X143</f>
        <v>31.45</v>
      </c>
      <c r="AD143" s="12">
        <f t="shared" ref="AD143:AD149" si="34">(AG143-AC143)/AG143</f>
        <v>0</v>
      </c>
      <c r="AE143" s="115"/>
      <c r="AF143" s="122">
        <v>1</v>
      </c>
      <c r="AG143" s="37">
        <f t="shared" ref="AG143:AG149" si="35">SUM(AJ143:AL143)+AE143</f>
        <v>31.45</v>
      </c>
      <c r="AH143" s="51"/>
      <c r="AJ143" s="17">
        <f t="shared" ref="AJ143:AJ149" si="36">ROUND(AC143/(1-VLOOKUP(AF143,Group,2,FALSE)),2)</f>
        <v>31.45</v>
      </c>
      <c r="AK143" s="17">
        <f t="shared" ref="AK143:AK149" si="37">IF(VLOOKUP(AF143,Group,5,FALSE)="YES",VLOOKUP(ROUND(ROUND(AJ143,1)-AJ143,2),Round,2,FALSE)+VLOOKUP(AF143,Group,6,FALSE),0)</f>
        <v>0</v>
      </c>
      <c r="AL143" s="17">
        <f t="shared" ref="AL143:AL149" si="38">IF(VLOOKUP(AF143,Group,7,FALSE)="",0,ROUND(AJ143-0.04999,1)-AJ143+AM143)</f>
        <v>0</v>
      </c>
      <c r="AM143" s="17" t="str">
        <f t="shared" ref="AM143:AM149" si="39">IF(VLOOKUP(AF143,Group,7,FALSE)="","",VLOOKUP(AF143,Group,7,FALSE))</f>
        <v/>
      </c>
      <c r="AO143" s="93" t="s">
        <v>59</v>
      </c>
    </row>
    <row r="144" spans="2:41" s="3" customFormat="1" ht="9.9499999999999993" customHeight="1" x14ac:dyDescent="0.2">
      <c r="B144" s="107" t="s">
        <v>55</v>
      </c>
      <c r="D144" s="39"/>
      <c r="E144" s="73" t="s">
        <v>720</v>
      </c>
      <c r="F144" s="73"/>
      <c r="G144" s="30" t="s">
        <v>168</v>
      </c>
      <c r="H144" s="30"/>
      <c r="I144" s="30" t="s">
        <v>200</v>
      </c>
      <c r="J144" s="30"/>
      <c r="K144" s="30" t="s">
        <v>721</v>
      </c>
      <c r="L144" s="30"/>
      <c r="M144" s="30"/>
      <c r="N144" s="30"/>
      <c r="P144" s="73" t="s">
        <v>719</v>
      </c>
      <c r="Q144" s="86"/>
      <c r="R144" s="29" t="s">
        <v>51</v>
      </c>
      <c r="S144" s="38">
        <f t="shared" si="30"/>
        <v>35.549999999999997</v>
      </c>
      <c r="T144" s="36" t="s">
        <v>46</v>
      </c>
      <c r="U144" s="5" t="str">
        <f>+Instructions!$B$3</f>
        <v>D</v>
      </c>
      <c r="V144" s="51"/>
      <c r="W144" s="55">
        <f>+Instructions!$C$22</f>
        <v>0</v>
      </c>
      <c r="X144" s="17">
        <f t="shared" si="31"/>
        <v>35.549999999999997</v>
      </c>
      <c r="Y144" s="51"/>
      <c r="Z144" s="6" t="s">
        <v>1201</v>
      </c>
      <c r="AA144" s="38">
        <v>35.549999999999997</v>
      </c>
      <c r="AB144" s="59">
        <f t="shared" si="32"/>
        <v>0</v>
      </c>
      <c r="AC144" s="17">
        <f t="shared" si="33"/>
        <v>35.549999999999997</v>
      </c>
      <c r="AD144" s="12">
        <f t="shared" si="34"/>
        <v>0</v>
      </c>
      <c r="AE144" s="115"/>
      <c r="AF144" s="122">
        <v>1</v>
      </c>
      <c r="AG144" s="37">
        <f t="shared" si="35"/>
        <v>35.549999999999997</v>
      </c>
      <c r="AH144" s="51"/>
      <c r="AJ144" s="17">
        <f t="shared" si="36"/>
        <v>35.549999999999997</v>
      </c>
      <c r="AK144" s="17">
        <f t="shared" si="37"/>
        <v>0</v>
      </c>
      <c r="AL144" s="17">
        <f t="shared" si="38"/>
        <v>0</v>
      </c>
      <c r="AM144" s="17" t="str">
        <f t="shared" si="39"/>
        <v/>
      </c>
      <c r="AO144" s="93" t="s">
        <v>59</v>
      </c>
    </row>
    <row r="145" spans="2:41" s="3" customFormat="1" ht="9.9499999999999993" customHeight="1" x14ac:dyDescent="0.2">
      <c r="B145" s="107" t="s">
        <v>55</v>
      </c>
      <c r="D145" s="39"/>
      <c r="E145" s="73" t="s">
        <v>722</v>
      </c>
      <c r="F145" s="73"/>
      <c r="G145" s="30" t="s">
        <v>168</v>
      </c>
      <c r="H145" s="30"/>
      <c r="I145" s="30" t="s">
        <v>200</v>
      </c>
      <c r="J145" s="30"/>
      <c r="K145" s="30" t="s">
        <v>723</v>
      </c>
      <c r="L145" s="30"/>
      <c r="M145" s="30"/>
      <c r="N145" s="30"/>
      <c r="P145" s="73" t="s">
        <v>719</v>
      </c>
      <c r="Q145" s="86"/>
      <c r="R145" s="29" t="s">
        <v>51</v>
      </c>
      <c r="S145" s="38">
        <f t="shared" si="30"/>
        <v>35.549999999999997</v>
      </c>
      <c r="T145" s="36" t="s">
        <v>46</v>
      </c>
      <c r="U145" s="5" t="str">
        <f>+Instructions!$B$3</f>
        <v>D</v>
      </c>
      <c r="V145" s="51"/>
      <c r="W145" s="55">
        <f>+Instructions!$C$22</f>
        <v>0</v>
      </c>
      <c r="X145" s="17">
        <f t="shared" si="31"/>
        <v>35.549999999999997</v>
      </c>
      <c r="Y145" s="51"/>
      <c r="Z145" s="6" t="s">
        <v>1201</v>
      </c>
      <c r="AA145" s="38">
        <v>35.549999999999997</v>
      </c>
      <c r="AB145" s="59">
        <f t="shared" si="32"/>
        <v>0</v>
      </c>
      <c r="AC145" s="17">
        <f t="shared" si="33"/>
        <v>35.549999999999997</v>
      </c>
      <c r="AD145" s="12">
        <f t="shared" si="34"/>
        <v>0</v>
      </c>
      <c r="AE145" s="115"/>
      <c r="AF145" s="122">
        <v>1</v>
      </c>
      <c r="AG145" s="37">
        <f t="shared" si="35"/>
        <v>35.549999999999997</v>
      </c>
      <c r="AH145" s="51"/>
      <c r="AJ145" s="17">
        <f t="shared" si="36"/>
        <v>35.549999999999997</v>
      </c>
      <c r="AK145" s="17">
        <f t="shared" si="37"/>
        <v>0</v>
      </c>
      <c r="AL145" s="17">
        <f t="shared" si="38"/>
        <v>0</v>
      </c>
      <c r="AM145" s="17" t="str">
        <f t="shared" si="39"/>
        <v/>
      </c>
      <c r="AO145" s="93" t="s">
        <v>59</v>
      </c>
    </row>
    <row r="146" spans="2:41" s="3" customFormat="1" ht="9.9499999999999993" customHeight="1" x14ac:dyDescent="0.2">
      <c r="B146" s="107" t="s">
        <v>55</v>
      </c>
      <c r="D146" s="39"/>
      <c r="E146" s="73" t="s">
        <v>724</v>
      </c>
      <c r="F146" s="73"/>
      <c r="G146" s="30" t="s">
        <v>168</v>
      </c>
      <c r="H146" s="30"/>
      <c r="I146" s="30" t="s">
        <v>200</v>
      </c>
      <c r="J146" s="30"/>
      <c r="K146" s="30" t="s">
        <v>725</v>
      </c>
      <c r="L146" s="30"/>
      <c r="M146" s="30"/>
      <c r="N146" s="30"/>
      <c r="P146" s="73" t="s">
        <v>719</v>
      </c>
      <c r="Q146" s="86"/>
      <c r="R146" s="29" t="s">
        <v>51</v>
      </c>
      <c r="S146" s="38">
        <f t="shared" si="30"/>
        <v>35.549999999999997</v>
      </c>
      <c r="T146" s="36" t="s">
        <v>46</v>
      </c>
      <c r="U146" s="5" t="str">
        <f>+Instructions!$B$3</f>
        <v>D</v>
      </c>
      <c r="V146" s="51"/>
      <c r="W146" s="55">
        <f>+Instructions!$C$22</f>
        <v>0</v>
      </c>
      <c r="X146" s="17">
        <f t="shared" si="31"/>
        <v>35.549999999999997</v>
      </c>
      <c r="Y146" s="51"/>
      <c r="Z146" s="6" t="s">
        <v>1201</v>
      </c>
      <c r="AA146" s="38">
        <v>35.549999999999997</v>
      </c>
      <c r="AB146" s="59">
        <f t="shared" si="32"/>
        <v>0</v>
      </c>
      <c r="AC146" s="17">
        <f t="shared" si="33"/>
        <v>35.549999999999997</v>
      </c>
      <c r="AD146" s="12">
        <f t="shared" si="34"/>
        <v>0</v>
      </c>
      <c r="AE146" s="115"/>
      <c r="AF146" s="122">
        <v>1</v>
      </c>
      <c r="AG146" s="37">
        <f t="shared" si="35"/>
        <v>35.549999999999997</v>
      </c>
      <c r="AH146" s="51"/>
      <c r="AJ146" s="17">
        <f t="shared" si="36"/>
        <v>35.549999999999997</v>
      </c>
      <c r="AK146" s="17">
        <f t="shared" si="37"/>
        <v>0</v>
      </c>
      <c r="AL146" s="17">
        <f t="shared" si="38"/>
        <v>0</v>
      </c>
      <c r="AM146" s="17" t="str">
        <f t="shared" si="39"/>
        <v/>
      </c>
      <c r="AO146" s="93" t="s">
        <v>59</v>
      </c>
    </row>
    <row r="147" spans="2:41" s="3" customFormat="1" ht="9.9499999999999993" customHeight="1" x14ac:dyDescent="0.2">
      <c r="B147" s="107" t="s">
        <v>55</v>
      </c>
      <c r="D147" s="39"/>
      <c r="E147" s="73" t="s">
        <v>726</v>
      </c>
      <c r="F147" s="73"/>
      <c r="G147" s="30" t="s">
        <v>168</v>
      </c>
      <c r="H147" s="30"/>
      <c r="I147" s="30" t="s">
        <v>200</v>
      </c>
      <c r="J147" s="30"/>
      <c r="K147" s="30" t="s">
        <v>727</v>
      </c>
      <c r="L147" s="30"/>
      <c r="M147" s="30"/>
      <c r="N147" s="30"/>
      <c r="P147" s="73" t="s">
        <v>728</v>
      </c>
      <c r="Q147" s="86"/>
      <c r="R147" s="29" t="s">
        <v>51</v>
      </c>
      <c r="S147" s="38">
        <f t="shared" si="30"/>
        <v>43</v>
      </c>
      <c r="T147" s="36" t="s">
        <v>46</v>
      </c>
      <c r="U147" s="5" t="str">
        <f>+Instructions!$B$3</f>
        <v>D</v>
      </c>
      <c r="V147" s="51"/>
      <c r="W147" s="55">
        <f>+Instructions!$C$22</f>
        <v>0</v>
      </c>
      <c r="X147" s="17">
        <f t="shared" si="31"/>
        <v>43</v>
      </c>
      <c r="Y147" s="51"/>
      <c r="Z147" s="6" t="s">
        <v>1201</v>
      </c>
      <c r="AA147" s="38">
        <v>43</v>
      </c>
      <c r="AB147" s="59">
        <f t="shared" si="32"/>
        <v>0</v>
      </c>
      <c r="AC147" s="17">
        <f t="shared" si="33"/>
        <v>43</v>
      </c>
      <c r="AD147" s="12">
        <f t="shared" si="34"/>
        <v>0</v>
      </c>
      <c r="AE147" s="115"/>
      <c r="AF147" s="122">
        <v>1</v>
      </c>
      <c r="AG147" s="37">
        <f t="shared" si="35"/>
        <v>43</v>
      </c>
      <c r="AH147" s="51"/>
      <c r="AJ147" s="17">
        <f t="shared" si="36"/>
        <v>43</v>
      </c>
      <c r="AK147" s="17">
        <f t="shared" si="37"/>
        <v>0</v>
      </c>
      <c r="AL147" s="17">
        <f t="shared" si="38"/>
        <v>0</v>
      </c>
      <c r="AM147" s="17" t="str">
        <f t="shared" si="39"/>
        <v/>
      </c>
      <c r="AO147" s="93" t="s">
        <v>59</v>
      </c>
    </row>
    <row r="148" spans="2:41" s="3" customFormat="1" ht="9.9499999999999993" customHeight="1" x14ac:dyDescent="0.2">
      <c r="B148" s="107" t="s">
        <v>55</v>
      </c>
      <c r="D148" s="39"/>
      <c r="E148" s="73" t="s">
        <v>729</v>
      </c>
      <c r="F148" s="73"/>
      <c r="G148" s="30" t="s">
        <v>168</v>
      </c>
      <c r="H148" s="30"/>
      <c r="I148" s="30" t="s">
        <v>200</v>
      </c>
      <c r="J148" s="30"/>
      <c r="K148" s="30" t="s">
        <v>730</v>
      </c>
      <c r="L148" s="30"/>
      <c r="M148" s="30"/>
      <c r="N148" s="30"/>
      <c r="P148" s="73" t="s">
        <v>775</v>
      </c>
      <c r="Q148" s="86"/>
      <c r="R148" s="29" t="s">
        <v>51</v>
      </c>
      <c r="S148" s="38">
        <f t="shared" si="30"/>
        <v>43.85</v>
      </c>
      <c r="T148" s="36" t="s">
        <v>46</v>
      </c>
      <c r="U148" s="5" t="str">
        <f>+Instructions!$B$3</f>
        <v>D</v>
      </c>
      <c r="V148" s="51"/>
      <c r="W148" s="55">
        <f>+Instructions!$C$22</f>
        <v>0</v>
      </c>
      <c r="X148" s="17">
        <f t="shared" si="31"/>
        <v>43.85</v>
      </c>
      <c r="Y148" s="51"/>
      <c r="Z148" s="6" t="s">
        <v>1201</v>
      </c>
      <c r="AA148" s="38">
        <v>43.85</v>
      </c>
      <c r="AB148" s="59">
        <f t="shared" si="32"/>
        <v>0</v>
      </c>
      <c r="AC148" s="17">
        <f t="shared" si="33"/>
        <v>43.85</v>
      </c>
      <c r="AD148" s="12">
        <f t="shared" si="34"/>
        <v>0</v>
      </c>
      <c r="AE148" s="115"/>
      <c r="AF148" s="122">
        <v>1</v>
      </c>
      <c r="AG148" s="37">
        <f t="shared" si="35"/>
        <v>43.85</v>
      </c>
      <c r="AH148" s="51"/>
      <c r="AJ148" s="17">
        <f t="shared" si="36"/>
        <v>43.85</v>
      </c>
      <c r="AK148" s="17">
        <f t="shared" si="37"/>
        <v>0</v>
      </c>
      <c r="AL148" s="17">
        <f t="shared" si="38"/>
        <v>0</v>
      </c>
      <c r="AM148" s="17" t="str">
        <f t="shared" si="39"/>
        <v/>
      </c>
      <c r="AO148" s="93" t="s">
        <v>59</v>
      </c>
    </row>
    <row r="149" spans="2:41" s="3" customFormat="1" ht="9.9499999999999993" customHeight="1" x14ac:dyDescent="0.2">
      <c r="B149" s="107" t="s">
        <v>55</v>
      </c>
      <c r="D149" s="39"/>
      <c r="E149" s="73" t="s">
        <v>94</v>
      </c>
      <c r="F149" s="73"/>
      <c r="G149" s="30" t="s">
        <v>168</v>
      </c>
      <c r="H149" s="30"/>
      <c r="I149" s="30" t="s">
        <v>200</v>
      </c>
      <c r="J149" s="30"/>
      <c r="K149" s="30" t="s">
        <v>731</v>
      </c>
      <c r="L149" s="30"/>
      <c r="M149" s="30"/>
      <c r="N149" s="30"/>
      <c r="P149" s="73" t="s">
        <v>732</v>
      </c>
      <c r="Q149" s="86"/>
      <c r="R149" s="29" t="s">
        <v>51</v>
      </c>
      <c r="S149" s="38">
        <f t="shared" si="30"/>
        <v>43.05</v>
      </c>
      <c r="T149" s="36" t="s">
        <v>46</v>
      </c>
      <c r="U149" s="5" t="str">
        <f>+Instructions!$B$3</f>
        <v>D</v>
      </c>
      <c r="V149" s="51"/>
      <c r="W149" s="55">
        <f>+Instructions!$C$22</f>
        <v>0</v>
      </c>
      <c r="X149" s="17">
        <f t="shared" si="31"/>
        <v>43.05</v>
      </c>
      <c r="Y149" s="51"/>
      <c r="Z149" s="6" t="s">
        <v>1201</v>
      </c>
      <c r="AA149" s="38">
        <v>43.05</v>
      </c>
      <c r="AB149" s="59">
        <f t="shared" si="32"/>
        <v>0</v>
      </c>
      <c r="AC149" s="17">
        <f t="shared" si="33"/>
        <v>43.05</v>
      </c>
      <c r="AD149" s="12">
        <f t="shared" si="34"/>
        <v>0</v>
      </c>
      <c r="AE149" s="115"/>
      <c r="AF149" s="122">
        <v>1</v>
      </c>
      <c r="AG149" s="37">
        <f t="shared" si="35"/>
        <v>43.05</v>
      </c>
      <c r="AH149" s="51"/>
      <c r="AJ149" s="17">
        <f t="shared" si="36"/>
        <v>43.05</v>
      </c>
      <c r="AK149" s="17">
        <f t="shared" si="37"/>
        <v>0</v>
      </c>
      <c r="AL149" s="17">
        <f t="shared" si="38"/>
        <v>0</v>
      </c>
      <c r="AM149" s="17" t="str">
        <f t="shared" si="39"/>
        <v/>
      </c>
      <c r="AO149" s="93" t="s">
        <v>59</v>
      </c>
    </row>
    <row r="150" spans="2:41" s="3" customFormat="1" ht="1.5" customHeight="1" x14ac:dyDescent="0.2">
      <c r="P150" s="73"/>
      <c r="Q150" s="86"/>
      <c r="R150" s="6"/>
      <c r="S150" s="38"/>
      <c r="T150" s="6"/>
      <c r="U150" s="5"/>
      <c r="V150" s="51"/>
      <c r="W150" s="55"/>
      <c r="X150" s="15"/>
      <c r="Y150" s="51"/>
      <c r="Z150" s="38"/>
      <c r="AA150" s="38"/>
      <c r="AB150" s="54"/>
      <c r="AC150" s="17"/>
      <c r="AD150" s="15"/>
      <c r="AE150" s="64"/>
      <c r="AF150" s="118"/>
      <c r="AG150" s="38"/>
      <c r="AH150" s="51"/>
      <c r="AJ150" s="17"/>
      <c r="AK150" s="17"/>
      <c r="AL150" s="17"/>
      <c r="AM150" s="17"/>
      <c r="AO150" s="31" t="s">
        <v>59</v>
      </c>
    </row>
    <row r="151" spans="2:41" s="3" customFormat="1" ht="9.9499999999999993" customHeight="1" x14ac:dyDescent="0.2">
      <c r="B151" s="106" t="s">
        <v>6</v>
      </c>
      <c r="D151" s="39"/>
      <c r="E151" s="73" t="s">
        <v>733</v>
      </c>
      <c r="F151" s="73"/>
      <c r="G151" s="30" t="s">
        <v>168</v>
      </c>
      <c r="H151" s="30"/>
      <c r="I151" s="30" t="s">
        <v>200</v>
      </c>
      <c r="J151" s="30"/>
      <c r="K151" s="30" t="s">
        <v>734</v>
      </c>
      <c r="L151" s="30"/>
      <c r="M151" s="30"/>
      <c r="N151" s="30"/>
      <c r="P151" s="73" t="s">
        <v>735</v>
      </c>
      <c r="Q151" s="86"/>
      <c r="R151" s="29" t="s">
        <v>99</v>
      </c>
      <c r="S151" s="38">
        <f>IF(Suggested="Yes",AA151,AG151)</f>
        <v>35.65</v>
      </c>
      <c r="T151" s="36" t="s">
        <v>45</v>
      </c>
      <c r="U151" s="5" t="str">
        <f>+Instructions!$B$3</f>
        <v>D</v>
      </c>
      <c r="V151" s="51"/>
      <c r="W151" s="55">
        <f>+Instructions!$C$22</f>
        <v>0</v>
      </c>
      <c r="X151" s="17">
        <f>ROUND($AA151*(1-W151)+0.004999,2)</f>
        <v>35.65</v>
      </c>
      <c r="Y151" s="51"/>
      <c r="Z151" s="6" t="s">
        <v>1201</v>
      </c>
      <c r="AA151" s="38">
        <v>35.65</v>
      </c>
      <c r="AB151" s="59">
        <f>+W151</f>
        <v>0</v>
      </c>
      <c r="AC151" s="17">
        <f>+X151</f>
        <v>35.65</v>
      </c>
      <c r="AD151" s="12">
        <f>(AG151-AC151)/AG151</f>
        <v>0</v>
      </c>
      <c r="AE151" s="115"/>
      <c r="AF151" s="123">
        <v>3</v>
      </c>
      <c r="AG151" s="52">
        <f>SUM(AJ151:AL151)+AE151</f>
        <v>35.65</v>
      </c>
      <c r="AH151" s="51"/>
      <c r="AJ151" s="17">
        <f>ROUND(AC151/(1-VLOOKUP(AF151,Group,2,FALSE)),2)</f>
        <v>35.65</v>
      </c>
      <c r="AK151" s="17">
        <f>IF(VLOOKUP(AF151,Group,5,FALSE)="YES",VLOOKUP(ROUND(ROUND(AJ151,1)-AJ151,2),Round,2,FALSE)+VLOOKUP(AF151,Group,6,FALSE),0)</f>
        <v>0</v>
      </c>
      <c r="AL151" s="17">
        <f>IF(VLOOKUP(AF151,Group,7,FALSE)="",0,ROUND(AJ151-0.04999,1)-AJ151+AM151)</f>
        <v>0</v>
      </c>
      <c r="AM151" s="17" t="str">
        <f>IF(VLOOKUP(AF151,Group,7,FALSE)="","",VLOOKUP(AF151,Group,7,FALSE))</f>
        <v/>
      </c>
      <c r="AO151" s="93" t="s">
        <v>59</v>
      </c>
    </row>
    <row r="152" spans="2:41" s="3" customFormat="1" ht="1.5" customHeight="1" x14ac:dyDescent="0.2">
      <c r="P152" s="73"/>
      <c r="Q152" s="86"/>
      <c r="R152" s="6"/>
      <c r="S152" s="38"/>
      <c r="T152" s="6"/>
      <c r="U152" s="5"/>
      <c r="V152" s="51"/>
      <c r="W152" s="55"/>
      <c r="X152" s="15"/>
      <c r="Y152" s="51"/>
      <c r="Z152" s="38"/>
      <c r="AA152" s="38"/>
      <c r="AB152" s="54"/>
      <c r="AC152" s="17"/>
      <c r="AD152" s="15"/>
      <c r="AE152" s="64"/>
      <c r="AF152" s="118"/>
      <c r="AG152" s="38"/>
      <c r="AH152" s="51"/>
      <c r="AJ152" s="17"/>
      <c r="AK152" s="17"/>
      <c r="AL152" s="17"/>
      <c r="AM152" s="17"/>
      <c r="AO152" s="31" t="s">
        <v>59</v>
      </c>
    </row>
    <row r="153" spans="2:41" s="191" customFormat="1" ht="9.6" customHeight="1" x14ac:dyDescent="0.2">
      <c r="D153" s="192" t="s">
        <v>52</v>
      </c>
      <c r="E153" s="191" t="s">
        <v>974</v>
      </c>
      <c r="N153" s="191" t="s">
        <v>975</v>
      </c>
      <c r="P153" s="193"/>
      <c r="Q153" s="194"/>
      <c r="R153" s="195"/>
      <c r="S153" s="196"/>
      <c r="T153" s="195"/>
      <c r="U153" s="197"/>
      <c r="V153" s="198"/>
      <c r="W153" s="201"/>
      <c r="X153" s="200"/>
      <c r="Y153" s="198"/>
      <c r="Z153" s="196"/>
      <c r="AA153" s="196"/>
      <c r="AB153" s="202"/>
      <c r="AC153" s="199"/>
      <c r="AD153" s="200"/>
      <c r="AE153" s="203"/>
      <c r="AF153" s="204"/>
      <c r="AG153" s="196"/>
      <c r="AH153" s="198"/>
      <c r="AJ153" s="199"/>
      <c r="AK153" s="199"/>
      <c r="AL153" s="199"/>
      <c r="AM153" s="199"/>
      <c r="AO153" s="205"/>
    </row>
    <row r="154" spans="2:41" s="3" customFormat="1" ht="3.95" customHeight="1" x14ac:dyDescent="0.2">
      <c r="P154" s="73"/>
      <c r="Q154" s="86"/>
      <c r="R154" s="6"/>
      <c r="S154" s="38"/>
      <c r="T154" s="6"/>
      <c r="U154" s="5"/>
      <c r="V154" s="51"/>
      <c r="W154" s="55"/>
      <c r="X154" s="15"/>
      <c r="Y154" s="51"/>
      <c r="Z154" s="38"/>
      <c r="AA154" s="38"/>
      <c r="AB154" s="54"/>
      <c r="AC154" s="17"/>
      <c r="AD154" s="15"/>
      <c r="AE154" s="64"/>
      <c r="AF154" s="118"/>
      <c r="AG154" s="38"/>
      <c r="AH154" s="51"/>
      <c r="AJ154" s="17"/>
      <c r="AK154" s="17"/>
      <c r="AL154" s="17"/>
      <c r="AM154" s="17"/>
      <c r="AO154" s="31" t="s">
        <v>59</v>
      </c>
    </row>
    <row r="155" spans="2:41" s="3" customFormat="1" ht="9.9499999999999993" customHeight="1" x14ac:dyDescent="0.2">
      <c r="C155" s="154" t="s">
        <v>288</v>
      </c>
      <c r="D155" s="147"/>
      <c r="E155" s="147"/>
      <c r="P155" s="148"/>
      <c r="Q155" s="6"/>
      <c r="R155" s="218" t="s">
        <v>522</v>
      </c>
      <c r="S155" s="219" t="s">
        <v>523</v>
      </c>
      <c r="T155" s="222"/>
      <c r="U155" s="5"/>
      <c r="V155" s="51"/>
      <c r="W155" s="69"/>
      <c r="X155" s="69"/>
      <c r="Y155" s="51"/>
      <c r="Z155" s="38"/>
      <c r="AA155" s="38"/>
      <c r="AB155" s="54"/>
      <c r="AC155" s="17"/>
      <c r="AD155" s="15"/>
      <c r="AE155" s="64"/>
      <c r="AF155" s="118"/>
      <c r="AG155" s="17"/>
      <c r="AH155" s="51"/>
      <c r="AJ155" s="17"/>
      <c r="AK155" s="17"/>
      <c r="AL155" s="17"/>
      <c r="AM155" s="17"/>
      <c r="AO155" s="31" t="s">
        <v>59</v>
      </c>
    </row>
    <row r="156" spans="2:41" s="3" customFormat="1" ht="2.85" customHeight="1" x14ac:dyDescent="0.2">
      <c r="P156" s="73"/>
      <c r="Q156" s="86"/>
      <c r="R156" s="6"/>
      <c r="S156" s="38"/>
      <c r="T156" s="6"/>
      <c r="U156" s="5"/>
      <c r="V156" s="51"/>
      <c r="W156" s="55"/>
      <c r="X156" s="15"/>
      <c r="Y156" s="51"/>
      <c r="Z156" s="38"/>
      <c r="AA156" s="38"/>
      <c r="AB156" s="54"/>
      <c r="AC156" s="17"/>
      <c r="AD156" s="15"/>
      <c r="AE156" s="64"/>
      <c r="AF156" s="118"/>
      <c r="AG156" s="38"/>
      <c r="AH156" s="51"/>
      <c r="AJ156" s="17"/>
      <c r="AK156" s="17"/>
      <c r="AL156" s="17"/>
      <c r="AM156" s="17"/>
      <c r="AO156" s="31" t="s">
        <v>59</v>
      </c>
    </row>
    <row r="157" spans="2:41" s="156" customFormat="1" ht="9.9499999999999993" customHeight="1" x14ac:dyDescent="0.2">
      <c r="C157" s="159"/>
      <c r="D157" s="39" t="s">
        <v>8</v>
      </c>
      <c r="E157" s="150" t="s">
        <v>618</v>
      </c>
      <c r="F157" s="150"/>
      <c r="G157" s="150"/>
      <c r="H157" s="150"/>
      <c r="I157" s="150" t="s">
        <v>626</v>
      </c>
      <c r="J157" s="150"/>
      <c r="K157" s="150"/>
      <c r="L157" s="150"/>
      <c r="P157" s="150"/>
      <c r="Q157" s="150"/>
      <c r="R157" s="150"/>
      <c r="S157" s="38"/>
      <c r="T157" s="150"/>
      <c r="U157" s="160"/>
      <c r="V157" s="161"/>
      <c r="W157" s="164"/>
      <c r="X157" s="164"/>
      <c r="Y157" s="161"/>
      <c r="Z157" s="165"/>
      <c r="AA157" s="165"/>
      <c r="AB157" s="166"/>
      <c r="AC157" s="162"/>
      <c r="AD157" s="163"/>
      <c r="AE157" s="167"/>
      <c r="AF157" s="168"/>
      <c r="AG157" s="162"/>
      <c r="AH157" s="161"/>
      <c r="AJ157" s="162"/>
      <c r="AK157" s="162"/>
      <c r="AL157" s="162"/>
      <c r="AM157" s="162"/>
      <c r="AO157" s="169" t="s">
        <v>59</v>
      </c>
    </row>
    <row r="158" spans="2:41" s="156" customFormat="1" ht="9.9499999999999993" customHeight="1" x14ac:dyDescent="0.2">
      <c r="C158" s="159"/>
      <c r="D158" s="39"/>
      <c r="E158" s="150" t="s">
        <v>383</v>
      </c>
      <c r="F158" s="150"/>
      <c r="G158" s="150"/>
      <c r="H158" s="150"/>
      <c r="I158" s="150" t="s">
        <v>616</v>
      </c>
      <c r="J158" s="150"/>
      <c r="K158" s="150"/>
      <c r="L158" s="150"/>
      <c r="P158" s="150"/>
      <c r="Q158" s="150"/>
      <c r="R158" s="150"/>
      <c r="S158" s="38"/>
      <c r="T158" s="150"/>
      <c r="U158" s="160"/>
      <c r="V158" s="161"/>
      <c r="W158" s="164"/>
      <c r="X158" s="164"/>
      <c r="Y158" s="161"/>
      <c r="Z158" s="165"/>
      <c r="AA158" s="165"/>
      <c r="AB158" s="166"/>
      <c r="AC158" s="162"/>
      <c r="AD158" s="163"/>
      <c r="AE158" s="167"/>
      <c r="AF158" s="168"/>
      <c r="AG158" s="162"/>
      <c r="AH158" s="161"/>
      <c r="AJ158" s="162"/>
      <c r="AK158" s="162"/>
      <c r="AL158" s="162"/>
      <c r="AM158" s="162"/>
      <c r="AO158" s="169" t="s">
        <v>59</v>
      </c>
    </row>
    <row r="159" spans="2:41" s="156" customFormat="1" ht="9.9499999999999993" customHeight="1" x14ac:dyDescent="0.2">
      <c r="C159" s="159"/>
      <c r="D159" s="39"/>
      <c r="E159" s="150" t="s">
        <v>615</v>
      </c>
      <c r="F159" s="150"/>
      <c r="G159" s="150"/>
      <c r="H159" s="150"/>
      <c r="I159" s="150" t="s">
        <v>617</v>
      </c>
      <c r="J159" s="150"/>
      <c r="K159" s="150"/>
      <c r="L159" s="150"/>
      <c r="P159" s="150"/>
      <c r="Q159" s="150"/>
      <c r="R159" s="150"/>
      <c r="S159" s="38"/>
      <c r="T159" s="150"/>
      <c r="U159" s="160"/>
      <c r="V159" s="161"/>
      <c r="W159" s="164"/>
      <c r="X159" s="164"/>
      <c r="Y159" s="161"/>
      <c r="Z159" s="165"/>
      <c r="AA159" s="165"/>
      <c r="AB159" s="166"/>
      <c r="AC159" s="162"/>
      <c r="AD159" s="163"/>
      <c r="AE159" s="167"/>
      <c r="AF159" s="168"/>
      <c r="AG159" s="162"/>
      <c r="AH159" s="161"/>
      <c r="AJ159" s="162"/>
      <c r="AK159" s="162"/>
      <c r="AL159" s="162"/>
      <c r="AM159" s="162"/>
      <c r="AO159" s="169" t="s">
        <v>59</v>
      </c>
    </row>
    <row r="160" spans="2:41" s="156" customFormat="1" ht="9.9499999999999993" customHeight="1" x14ac:dyDescent="0.2">
      <c r="C160" s="159"/>
      <c r="D160" s="39"/>
      <c r="E160" s="150" t="s">
        <v>384</v>
      </c>
      <c r="F160" s="150"/>
      <c r="G160" s="150"/>
      <c r="H160" s="150"/>
      <c r="I160" s="150"/>
      <c r="J160" s="150"/>
      <c r="K160" s="150"/>
      <c r="L160" s="150"/>
      <c r="P160" s="150"/>
      <c r="Q160" s="150"/>
      <c r="R160" s="150"/>
      <c r="S160" s="38"/>
      <c r="T160" s="150"/>
      <c r="U160" s="160"/>
      <c r="V160" s="161"/>
      <c r="W160" s="164"/>
      <c r="X160" s="164"/>
      <c r="Y160" s="161"/>
      <c r="Z160" s="165"/>
      <c r="AA160" s="165"/>
      <c r="AB160" s="166"/>
      <c r="AC160" s="162"/>
      <c r="AD160" s="163"/>
      <c r="AE160" s="167"/>
      <c r="AF160" s="168"/>
      <c r="AG160" s="162"/>
      <c r="AH160" s="161"/>
      <c r="AJ160" s="162"/>
      <c r="AK160" s="162"/>
      <c r="AL160" s="162"/>
      <c r="AM160" s="162"/>
      <c r="AO160" s="169" t="s">
        <v>59</v>
      </c>
    </row>
    <row r="161" spans="2:41" s="3" customFormat="1" ht="1.5" customHeight="1" x14ac:dyDescent="0.2">
      <c r="P161" s="73"/>
      <c r="Q161" s="86"/>
      <c r="R161" s="6"/>
      <c r="S161" s="38"/>
      <c r="T161" s="6"/>
      <c r="U161" s="5"/>
      <c r="V161" s="51"/>
      <c r="W161" s="55"/>
      <c r="X161" s="15"/>
      <c r="Y161" s="51"/>
      <c r="Z161" s="38"/>
      <c r="AA161" s="38"/>
      <c r="AB161" s="54"/>
      <c r="AC161" s="17"/>
      <c r="AD161" s="15"/>
      <c r="AE161" s="64"/>
      <c r="AF161" s="118"/>
      <c r="AG161" s="38"/>
      <c r="AH161" s="51"/>
      <c r="AJ161" s="17"/>
      <c r="AK161" s="17"/>
      <c r="AL161" s="17"/>
      <c r="AM161" s="17"/>
      <c r="AO161" s="31" t="s">
        <v>59</v>
      </c>
    </row>
    <row r="162" spans="2:41" s="3" customFormat="1" ht="9.9499999999999993" customHeight="1" x14ac:dyDescent="0.2">
      <c r="B162" s="107" t="s">
        <v>55</v>
      </c>
      <c r="D162" s="39"/>
      <c r="E162" s="73" t="s">
        <v>105</v>
      </c>
      <c r="F162" s="73"/>
      <c r="G162" s="30" t="s">
        <v>168</v>
      </c>
      <c r="H162" s="30"/>
      <c r="I162" s="268" t="s">
        <v>445</v>
      </c>
      <c r="J162" s="30"/>
      <c r="K162" s="30"/>
      <c r="L162" s="30"/>
      <c r="P162" s="73" t="s">
        <v>446</v>
      </c>
      <c r="Q162" s="86"/>
      <c r="R162" s="29" t="s">
        <v>100</v>
      </c>
      <c r="S162" s="38">
        <f t="shared" ref="S162:S166" si="40">IF(Suggested="Yes",AA162,AG162)</f>
        <v>27.95</v>
      </c>
      <c r="T162" s="36" t="s">
        <v>46</v>
      </c>
      <c r="U162" s="5" t="str">
        <f>+Instructions!$B$3</f>
        <v>D</v>
      </c>
      <c r="V162" s="51"/>
      <c r="W162" s="55">
        <f>+Instructions!$C$22</f>
        <v>0</v>
      </c>
      <c r="X162" s="17">
        <f t="shared" ref="X162:X166" si="41">ROUND($AA162*(1-W162)+0.004999,2)</f>
        <v>27.95</v>
      </c>
      <c r="Y162" s="51"/>
      <c r="Z162" s="6" t="s">
        <v>1201</v>
      </c>
      <c r="AA162" s="38">
        <v>27.95</v>
      </c>
      <c r="AB162" s="59">
        <f t="shared" ref="AB162:AB166" si="42">+W162</f>
        <v>0</v>
      </c>
      <c r="AC162" s="17">
        <f t="shared" ref="AC162:AC166" si="43">+X162</f>
        <v>27.95</v>
      </c>
      <c r="AD162" s="12">
        <f t="shared" ref="AD162:AD166" si="44">(AG162-AC162)/AG162</f>
        <v>0</v>
      </c>
      <c r="AE162" s="115"/>
      <c r="AF162" s="122">
        <v>1</v>
      </c>
      <c r="AG162" s="37">
        <f t="shared" ref="AG162:AG166" si="45">SUM(AJ162:AL162)+AE162</f>
        <v>27.95</v>
      </c>
      <c r="AH162" s="51"/>
      <c r="AJ162" s="17">
        <f t="shared" ref="AJ162:AJ166" si="46">ROUND(AC162/(1-VLOOKUP(AF162,Group,2,FALSE)),2)</f>
        <v>27.95</v>
      </c>
      <c r="AK162" s="17">
        <f t="shared" ref="AK162:AK166" si="47">IF(VLOOKUP(AF162,Group,5,FALSE)="YES",VLOOKUP(ROUND(ROUND(AJ162,1)-AJ162,2),Round,2,FALSE)+VLOOKUP(AF162,Group,6,FALSE),0)</f>
        <v>0</v>
      </c>
      <c r="AL162" s="17">
        <f t="shared" ref="AL162:AL166" si="48">IF(VLOOKUP(AF162,Group,7,FALSE)="",0,ROUND(AJ162-0.04999,1)-AJ162+AM162)</f>
        <v>0</v>
      </c>
      <c r="AM162" s="17" t="str">
        <f t="shared" ref="AM162:AM166" si="49">IF(VLOOKUP(AF162,Group,7,FALSE)="","",VLOOKUP(AF162,Group,7,FALSE))</f>
        <v/>
      </c>
      <c r="AO162" s="31" t="s">
        <v>59</v>
      </c>
    </row>
    <row r="163" spans="2:41" s="3" customFormat="1" ht="9.9499999999999993" customHeight="1" x14ac:dyDescent="0.2">
      <c r="B163" s="107" t="s">
        <v>55</v>
      </c>
      <c r="D163" s="39"/>
      <c r="E163" s="73" t="s">
        <v>106</v>
      </c>
      <c r="F163" s="73"/>
      <c r="G163" s="30" t="s">
        <v>168</v>
      </c>
      <c r="H163" s="30"/>
      <c r="I163" s="268" t="s">
        <v>448</v>
      </c>
      <c r="J163" s="30"/>
      <c r="K163" s="30"/>
      <c r="L163" s="30"/>
      <c r="M163" s="30"/>
      <c r="N163" s="73"/>
      <c r="P163" s="73" t="s">
        <v>447</v>
      </c>
      <c r="Q163" s="86"/>
      <c r="R163" s="29" t="s">
        <v>972</v>
      </c>
      <c r="S163" s="38">
        <f t="shared" si="40"/>
        <v>27.95</v>
      </c>
      <c r="T163" s="36" t="s">
        <v>46</v>
      </c>
      <c r="U163" s="5" t="str">
        <f>+Instructions!$B$3</f>
        <v>D</v>
      </c>
      <c r="V163" s="51"/>
      <c r="W163" s="55">
        <f>+Instructions!$C$22</f>
        <v>0</v>
      </c>
      <c r="X163" s="17">
        <f t="shared" si="41"/>
        <v>27.95</v>
      </c>
      <c r="Y163" s="51"/>
      <c r="Z163" s="6" t="s">
        <v>1201</v>
      </c>
      <c r="AA163" s="38">
        <v>27.95</v>
      </c>
      <c r="AB163" s="59">
        <f t="shared" si="42"/>
        <v>0</v>
      </c>
      <c r="AC163" s="17">
        <f t="shared" si="43"/>
        <v>27.95</v>
      </c>
      <c r="AD163" s="12">
        <f t="shared" si="44"/>
        <v>0</v>
      </c>
      <c r="AE163" s="115"/>
      <c r="AF163" s="122">
        <v>1</v>
      </c>
      <c r="AG163" s="37">
        <f t="shared" si="45"/>
        <v>27.95</v>
      </c>
      <c r="AH163" s="51"/>
      <c r="AJ163" s="17">
        <f t="shared" si="46"/>
        <v>27.95</v>
      </c>
      <c r="AK163" s="17">
        <f t="shared" si="47"/>
        <v>0</v>
      </c>
      <c r="AL163" s="17">
        <f t="shared" si="48"/>
        <v>0</v>
      </c>
      <c r="AM163" s="17" t="str">
        <f t="shared" si="49"/>
        <v/>
      </c>
      <c r="AO163" s="31" t="s">
        <v>59</v>
      </c>
    </row>
    <row r="164" spans="2:41" s="3" customFormat="1" ht="9.9499999999999993" customHeight="1" x14ac:dyDescent="0.2">
      <c r="B164" s="107" t="s">
        <v>55</v>
      </c>
      <c r="D164" s="39"/>
      <c r="E164" s="73" t="s">
        <v>107</v>
      </c>
      <c r="F164" s="73"/>
      <c r="G164" s="30" t="s">
        <v>168</v>
      </c>
      <c r="H164" s="30"/>
      <c r="I164" s="268" t="s">
        <v>449</v>
      </c>
      <c r="J164" s="30"/>
      <c r="K164" s="30"/>
      <c r="L164" s="30"/>
      <c r="M164" s="30"/>
      <c r="N164" s="73"/>
      <c r="P164" s="73" t="s">
        <v>452</v>
      </c>
      <c r="Q164" s="86"/>
      <c r="R164" s="29" t="s">
        <v>973</v>
      </c>
      <c r="S164" s="38">
        <f t="shared" si="40"/>
        <v>27.95</v>
      </c>
      <c r="T164" s="36" t="s">
        <v>46</v>
      </c>
      <c r="U164" s="5" t="str">
        <f>+Instructions!$B$3</f>
        <v>D</v>
      </c>
      <c r="V164" s="51"/>
      <c r="W164" s="55">
        <f>+Instructions!$C$22</f>
        <v>0</v>
      </c>
      <c r="X164" s="17">
        <f t="shared" si="41"/>
        <v>27.95</v>
      </c>
      <c r="Y164" s="51"/>
      <c r="Z164" s="6" t="s">
        <v>1201</v>
      </c>
      <c r="AA164" s="38">
        <v>27.95</v>
      </c>
      <c r="AB164" s="59">
        <f t="shared" si="42"/>
        <v>0</v>
      </c>
      <c r="AC164" s="17">
        <f t="shared" si="43"/>
        <v>27.95</v>
      </c>
      <c r="AD164" s="12">
        <f t="shared" si="44"/>
        <v>0</v>
      </c>
      <c r="AE164" s="115"/>
      <c r="AF164" s="122">
        <v>1</v>
      </c>
      <c r="AG164" s="37">
        <f t="shared" si="45"/>
        <v>27.95</v>
      </c>
      <c r="AH164" s="51"/>
      <c r="AJ164" s="17">
        <f t="shared" si="46"/>
        <v>27.95</v>
      </c>
      <c r="AK164" s="17">
        <f t="shared" si="47"/>
        <v>0</v>
      </c>
      <c r="AL164" s="17">
        <f t="shared" si="48"/>
        <v>0</v>
      </c>
      <c r="AM164" s="17" t="str">
        <f t="shared" si="49"/>
        <v/>
      </c>
      <c r="AO164" s="31" t="s">
        <v>59</v>
      </c>
    </row>
    <row r="165" spans="2:41" s="3" customFormat="1" ht="9.9499999999999993" customHeight="1" x14ac:dyDescent="0.2">
      <c r="B165" s="107" t="s">
        <v>55</v>
      </c>
      <c r="D165" s="39"/>
      <c r="E165" s="73" t="s">
        <v>110</v>
      </c>
      <c r="F165" s="73"/>
      <c r="G165" s="30" t="s">
        <v>168</v>
      </c>
      <c r="H165" s="30"/>
      <c r="I165" s="268" t="s">
        <v>450</v>
      </c>
      <c r="J165" s="30"/>
      <c r="K165" s="30"/>
      <c r="L165" s="30"/>
      <c r="M165" s="30"/>
      <c r="N165" s="73"/>
      <c r="P165" s="73" t="s">
        <v>453</v>
      </c>
      <c r="Q165" s="86"/>
      <c r="R165" s="29" t="s">
        <v>960</v>
      </c>
      <c r="S165" s="38">
        <f t="shared" si="40"/>
        <v>17.45</v>
      </c>
      <c r="T165" s="36" t="s">
        <v>46</v>
      </c>
      <c r="U165" s="5" t="str">
        <f>+Instructions!$B$3</f>
        <v>D</v>
      </c>
      <c r="V165" s="51"/>
      <c r="W165" s="55">
        <f>+Instructions!$C$22</f>
        <v>0</v>
      </c>
      <c r="X165" s="17">
        <f t="shared" si="41"/>
        <v>17.45</v>
      </c>
      <c r="Y165" s="51"/>
      <c r="Z165" s="6" t="s">
        <v>1201</v>
      </c>
      <c r="AA165" s="38">
        <v>17.45</v>
      </c>
      <c r="AB165" s="59">
        <f t="shared" si="42"/>
        <v>0</v>
      </c>
      <c r="AC165" s="17">
        <f t="shared" si="43"/>
        <v>17.45</v>
      </c>
      <c r="AD165" s="12">
        <f t="shared" si="44"/>
        <v>0</v>
      </c>
      <c r="AE165" s="115"/>
      <c r="AF165" s="122">
        <v>1</v>
      </c>
      <c r="AG165" s="37">
        <f t="shared" si="45"/>
        <v>17.45</v>
      </c>
      <c r="AH165" s="51"/>
      <c r="AJ165" s="17">
        <f t="shared" si="46"/>
        <v>17.45</v>
      </c>
      <c r="AK165" s="17">
        <f t="shared" si="47"/>
        <v>0</v>
      </c>
      <c r="AL165" s="17">
        <f t="shared" si="48"/>
        <v>0</v>
      </c>
      <c r="AM165" s="17" t="str">
        <f t="shared" si="49"/>
        <v/>
      </c>
      <c r="AO165" s="31" t="s">
        <v>59</v>
      </c>
    </row>
    <row r="166" spans="2:41" s="3" customFormat="1" ht="9.9499999999999993" customHeight="1" x14ac:dyDescent="0.2">
      <c r="B166" s="107" t="s">
        <v>55</v>
      </c>
      <c r="D166" s="39"/>
      <c r="E166" s="73" t="s">
        <v>108</v>
      </c>
      <c r="F166" s="73"/>
      <c r="G166" s="30" t="s">
        <v>168</v>
      </c>
      <c r="H166" s="30"/>
      <c r="I166" s="268" t="s">
        <v>451</v>
      </c>
      <c r="J166" s="30"/>
      <c r="K166" s="30"/>
      <c r="L166" s="30"/>
      <c r="M166" s="30"/>
      <c r="N166" s="73"/>
      <c r="P166" s="73" t="s">
        <v>454</v>
      </c>
      <c r="Q166" s="86"/>
      <c r="R166" s="29" t="s">
        <v>51</v>
      </c>
      <c r="S166" s="38">
        <f t="shared" si="40"/>
        <v>17.45</v>
      </c>
      <c r="T166" s="36" t="s">
        <v>46</v>
      </c>
      <c r="U166" s="5" t="str">
        <f>+Instructions!$B$3</f>
        <v>D</v>
      </c>
      <c r="V166" s="51"/>
      <c r="W166" s="55">
        <f>+Instructions!$C$22</f>
        <v>0</v>
      </c>
      <c r="X166" s="17">
        <f t="shared" si="41"/>
        <v>17.45</v>
      </c>
      <c r="Y166" s="51"/>
      <c r="Z166" s="6" t="s">
        <v>1201</v>
      </c>
      <c r="AA166" s="38">
        <v>17.45</v>
      </c>
      <c r="AB166" s="59">
        <f t="shared" si="42"/>
        <v>0</v>
      </c>
      <c r="AC166" s="17">
        <f t="shared" si="43"/>
        <v>17.45</v>
      </c>
      <c r="AD166" s="12">
        <f t="shared" si="44"/>
        <v>0</v>
      </c>
      <c r="AE166" s="115"/>
      <c r="AF166" s="122">
        <v>1</v>
      </c>
      <c r="AG166" s="37">
        <f t="shared" si="45"/>
        <v>17.45</v>
      </c>
      <c r="AH166" s="51"/>
      <c r="AJ166" s="17">
        <f t="shared" si="46"/>
        <v>17.45</v>
      </c>
      <c r="AK166" s="17">
        <f t="shared" si="47"/>
        <v>0</v>
      </c>
      <c r="AL166" s="17">
        <f t="shared" si="48"/>
        <v>0</v>
      </c>
      <c r="AM166" s="17" t="str">
        <f t="shared" si="49"/>
        <v/>
      </c>
      <c r="AO166" s="31" t="s">
        <v>59</v>
      </c>
    </row>
    <row r="167" spans="2:41" s="3" customFormat="1" ht="1.5" customHeight="1" x14ac:dyDescent="0.2">
      <c r="P167" s="73"/>
      <c r="Q167" s="86"/>
      <c r="R167" s="6"/>
      <c r="S167" s="38"/>
      <c r="T167" s="6"/>
      <c r="U167" s="5"/>
      <c r="V167" s="51"/>
      <c r="W167" s="55"/>
      <c r="X167" s="15"/>
      <c r="Y167" s="51"/>
      <c r="Z167" s="38"/>
      <c r="AA167" s="38"/>
      <c r="AB167" s="54"/>
      <c r="AC167" s="17"/>
      <c r="AD167" s="15"/>
      <c r="AE167" s="64"/>
      <c r="AF167" s="118"/>
      <c r="AG167" s="38"/>
      <c r="AH167" s="51"/>
      <c r="AJ167" s="17"/>
      <c r="AK167" s="17"/>
      <c r="AL167" s="17"/>
      <c r="AM167" s="17"/>
      <c r="AO167" s="31" t="s">
        <v>59</v>
      </c>
    </row>
    <row r="168" spans="2:41" s="191" customFormat="1" ht="9.6" customHeight="1" x14ac:dyDescent="0.2">
      <c r="D168" s="192" t="s">
        <v>52</v>
      </c>
      <c r="E168" s="191" t="s">
        <v>619</v>
      </c>
      <c r="P168" s="193"/>
      <c r="Q168" s="194"/>
      <c r="R168" s="195"/>
      <c r="S168" s="196"/>
      <c r="T168" s="195"/>
      <c r="U168" s="197"/>
      <c r="V168" s="198"/>
      <c r="W168" s="201"/>
      <c r="X168" s="200"/>
      <c r="Y168" s="198"/>
      <c r="Z168" s="196"/>
      <c r="AA168" s="196"/>
      <c r="AB168" s="202"/>
      <c r="AC168" s="199"/>
      <c r="AD168" s="200"/>
      <c r="AE168" s="203"/>
      <c r="AF168" s="204"/>
      <c r="AG168" s="196"/>
      <c r="AH168" s="198"/>
      <c r="AJ168" s="199"/>
      <c r="AK168" s="199"/>
      <c r="AL168" s="199"/>
      <c r="AM168" s="199"/>
      <c r="AO168" s="205" t="s">
        <v>59</v>
      </c>
    </row>
    <row r="169" spans="2:41" s="191" customFormat="1" ht="9.6" customHeight="1" x14ac:dyDescent="0.2">
      <c r="D169" s="192"/>
      <c r="E169" s="191" t="s">
        <v>992</v>
      </c>
      <c r="P169" s="193"/>
      <c r="Q169" s="194"/>
      <c r="R169" s="195"/>
      <c r="S169" s="196"/>
      <c r="T169" s="195"/>
      <c r="U169" s="197"/>
      <c r="V169" s="198"/>
      <c r="W169" s="201"/>
      <c r="X169" s="200"/>
      <c r="Y169" s="198"/>
      <c r="Z169" s="196"/>
      <c r="AA169" s="196"/>
      <c r="AB169" s="202"/>
      <c r="AC169" s="199"/>
      <c r="AD169" s="200"/>
      <c r="AE169" s="203"/>
      <c r="AF169" s="204"/>
      <c r="AG169" s="196"/>
      <c r="AH169" s="198"/>
      <c r="AJ169" s="199"/>
      <c r="AK169" s="199"/>
      <c r="AL169" s="199"/>
      <c r="AM169" s="199"/>
      <c r="AO169" s="205"/>
    </row>
    <row r="170" spans="2:41" s="191" customFormat="1" ht="9.6" customHeight="1" x14ac:dyDescent="0.2">
      <c r="D170" s="192"/>
      <c r="E170" s="191" t="s">
        <v>993</v>
      </c>
      <c r="P170" s="193"/>
      <c r="Q170" s="194"/>
      <c r="R170" s="195"/>
      <c r="S170" s="196"/>
      <c r="T170" s="195"/>
      <c r="U170" s="197"/>
      <c r="V170" s="198"/>
      <c r="W170" s="201"/>
      <c r="X170" s="200"/>
      <c r="Y170" s="198"/>
      <c r="Z170" s="196"/>
      <c r="AA170" s="196"/>
      <c r="AB170" s="202"/>
      <c r="AC170" s="199"/>
      <c r="AD170" s="200"/>
      <c r="AE170" s="203"/>
      <c r="AF170" s="204"/>
      <c r="AG170" s="196"/>
      <c r="AH170" s="198"/>
      <c r="AJ170" s="199"/>
      <c r="AK170" s="199"/>
      <c r="AL170" s="199"/>
      <c r="AM170" s="199"/>
      <c r="AO170" s="205"/>
    </row>
    <row r="171" spans="2:41" s="191" customFormat="1" ht="9.6" customHeight="1" x14ac:dyDescent="0.2">
      <c r="D171" s="192"/>
      <c r="E171" s="191" t="s">
        <v>994</v>
      </c>
      <c r="P171" s="193"/>
      <c r="Q171" s="194"/>
      <c r="R171" s="195"/>
      <c r="S171" s="196"/>
      <c r="T171" s="195"/>
      <c r="U171" s="197"/>
      <c r="V171" s="198"/>
      <c r="W171" s="201"/>
      <c r="X171" s="200"/>
      <c r="Y171" s="198"/>
      <c r="Z171" s="196"/>
      <c r="AA171" s="196"/>
      <c r="AB171" s="202"/>
      <c r="AC171" s="199"/>
      <c r="AD171" s="200"/>
      <c r="AE171" s="203"/>
      <c r="AF171" s="204"/>
      <c r="AG171" s="196"/>
      <c r="AH171" s="198"/>
      <c r="AJ171" s="199"/>
      <c r="AK171" s="199"/>
      <c r="AL171" s="199"/>
      <c r="AM171" s="199"/>
      <c r="AO171" s="205"/>
    </row>
    <row r="172" spans="2:41" s="191" customFormat="1" ht="9.6" customHeight="1" x14ac:dyDescent="0.2">
      <c r="D172" s="192"/>
      <c r="E172" s="191" t="s">
        <v>995</v>
      </c>
      <c r="P172" s="193"/>
      <c r="Q172" s="194"/>
      <c r="R172" s="195"/>
      <c r="S172" s="196"/>
      <c r="T172" s="195"/>
      <c r="U172" s="197"/>
      <c r="V172" s="198"/>
      <c r="W172" s="201"/>
      <c r="X172" s="200"/>
      <c r="Y172" s="198"/>
      <c r="Z172" s="196"/>
      <c r="AA172" s="196"/>
      <c r="AB172" s="202"/>
      <c r="AC172" s="199"/>
      <c r="AD172" s="200"/>
      <c r="AE172" s="203"/>
      <c r="AF172" s="204"/>
      <c r="AG172" s="196"/>
      <c r="AH172" s="198"/>
      <c r="AJ172" s="199"/>
      <c r="AK172" s="199"/>
      <c r="AL172" s="199"/>
      <c r="AM172" s="199"/>
      <c r="AO172" s="205"/>
    </row>
    <row r="173" spans="2:41" s="3" customFormat="1" ht="3.95" customHeight="1" x14ac:dyDescent="0.2">
      <c r="P173" s="73"/>
      <c r="Q173" s="86"/>
      <c r="R173" s="6"/>
      <c r="S173" s="38"/>
      <c r="T173" s="6"/>
      <c r="U173" s="5"/>
      <c r="V173" s="51"/>
      <c r="W173" s="55"/>
      <c r="X173" s="15"/>
      <c r="Y173" s="51"/>
      <c r="Z173" s="38"/>
      <c r="AA173" s="38"/>
      <c r="AB173" s="54"/>
      <c r="AC173" s="17"/>
      <c r="AD173" s="15"/>
      <c r="AE173" s="64"/>
      <c r="AF173" s="118"/>
      <c r="AG173" s="38"/>
      <c r="AH173" s="51"/>
      <c r="AJ173" s="17"/>
      <c r="AK173" s="17"/>
      <c r="AL173" s="17"/>
      <c r="AM173" s="17"/>
      <c r="AO173" s="31" t="s">
        <v>59</v>
      </c>
    </row>
    <row r="174" spans="2:41" s="3" customFormat="1" ht="9.9499999999999993" customHeight="1" x14ac:dyDescent="0.2">
      <c r="C174" s="280" t="s">
        <v>652</v>
      </c>
      <c r="D174" s="280"/>
      <c r="E174" s="280"/>
      <c r="F174" s="280"/>
      <c r="G174" s="280"/>
      <c r="H174" s="280"/>
      <c r="I174" s="280"/>
      <c r="J174" s="280"/>
      <c r="K174" s="280"/>
      <c r="L174" s="280"/>
      <c r="M174" s="280"/>
      <c r="N174" s="280"/>
      <c r="O174" s="3" t="s">
        <v>88</v>
      </c>
      <c r="P174" s="148"/>
      <c r="Q174" s="6"/>
      <c r="S174" s="21"/>
      <c r="T174" s="67"/>
      <c r="U174" s="5"/>
      <c r="V174" s="51"/>
      <c r="W174" s="69"/>
      <c r="X174" s="69"/>
      <c r="Y174" s="51"/>
      <c r="Z174" s="38"/>
      <c r="AA174" s="38"/>
      <c r="AB174" s="54"/>
      <c r="AC174" s="17"/>
      <c r="AD174" s="15"/>
      <c r="AE174" s="64"/>
      <c r="AF174" s="118"/>
      <c r="AG174" s="17"/>
      <c r="AH174" s="51"/>
      <c r="AJ174" s="17"/>
      <c r="AK174" s="17"/>
      <c r="AL174" s="17"/>
      <c r="AM174" s="17"/>
      <c r="AO174" s="31" t="s">
        <v>59</v>
      </c>
    </row>
    <row r="175" spans="2:41" s="3" customFormat="1" ht="3.95" customHeight="1" x14ac:dyDescent="0.2">
      <c r="P175" s="73"/>
      <c r="Q175" s="86"/>
      <c r="R175" s="6"/>
      <c r="S175" s="38"/>
      <c r="T175" s="6"/>
      <c r="U175" s="5"/>
      <c r="V175" s="51"/>
      <c r="W175" s="55"/>
      <c r="X175" s="15"/>
      <c r="Y175" s="51"/>
      <c r="Z175" s="38"/>
      <c r="AA175" s="38"/>
      <c r="AB175" s="54"/>
      <c r="AC175" s="17"/>
      <c r="AD175" s="15"/>
      <c r="AE175" s="64"/>
      <c r="AF175" s="118"/>
      <c r="AG175" s="38"/>
      <c r="AH175" s="51"/>
      <c r="AJ175" s="17"/>
      <c r="AK175" s="17"/>
      <c r="AL175" s="17"/>
      <c r="AM175" s="17"/>
      <c r="AO175" s="31" t="s">
        <v>59</v>
      </c>
    </row>
    <row r="176" spans="2:41" s="3" customFormat="1" ht="9.9499999999999993" customHeight="1" x14ac:dyDescent="0.2">
      <c r="C176" s="154" t="s">
        <v>653</v>
      </c>
      <c r="D176" s="147"/>
      <c r="E176" s="147"/>
      <c r="L176" s="3" t="s">
        <v>88</v>
      </c>
      <c r="P176" s="148"/>
      <c r="Q176" s="6"/>
      <c r="R176" s="218" t="s">
        <v>522</v>
      </c>
      <c r="S176" s="219" t="s">
        <v>654</v>
      </c>
      <c r="T176" s="222"/>
      <c r="U176" s="5"/>
      <c r="V176" s="51"/>
      <c r="W176" s="69"/>
      <c r="X176" s="69"/>
      <c r="Y176" s="51"/>
      <c r="Z176" s="38"/>
      <c r="AA176" s="38"/>
      <c r="AB176" s="54"/>
      <c r="AC176" s="17"/>
      <c r="AD176" s="15"/>
      <c r="AE176" s="64"/>
      <c r="AF176" s="118"/>
      <c r="AG176" s="17"/>
      <c r="AH176" s="51"/>
      <c r="AJ176" s="17"/>
      <c r="AK176" s="17"/>
      <c r="AL176" s="17"/>
      <c r="AM176" s="17"/>
      <c r="AO176" s="31" t="s">
        <v>59</v>
      </c>
    </row>
    <row r="177" spans="2:41" s="3" customFormat="1" ht="2.85" customHeight="1" x14ac:dyDescent="0.2">
      <c r="P177" s="73"/>
      <c r="Q177" s="86"/>
      <c r="R177" s="6"/>
      <c r="S177" s="38"/>
      <c r="T177" s="6"/>
      <c r="U177" s="5"/>
      <c r="V177" s="51"/>
      <c r="W177" s="55"/>
      <c r="X177" s="15"/>
      <c r="Y177" s="51"/>
      <c r="Z177" s="38"/>
      <c r="AA177" s="38"/>
      <c r="AB177" s="54"/>
      <c r="AC177" s="17"/>
      <c r="AD177" s="15"/>
      <c r="AE177" s="64"/>
      <c r="AF177" s="118"/>
      <c r="AG177" s="38"/>
      <c r="AH177" s="51"/>
      <c r="AJ177" s="17"/>
      <c r="AK177" s="17"/>
      <c r="AL177" s="17"/>
      <c r="AM177" s="17"/>
      <c r="AO177" s="31" t="s">
        <v>59</v>
      </c>
    </row>
    <row r="178" spans="2:41" s="156" customFormat="1" ht="9.9499999999999993" customHeight="1" x14ac:dyDescent="0.2">
      <c r="C178" s="159"/>
      <c r="D178" s="39" t="s">
        <v>8</v>
      </c>
      <c r="E178" s="150" t="s">
        <v>655</v>
      </c>
      <c r="F178" s="150"/>
      <c r="G178" s="150"/>
      <c r="H178" s="150" t="s">
        <v>659</v>
      </c>
      <c r="I178" s="150"/>
      <c r="K178" s="150"/>
      <c r="L178" s="150" t="s">
        <v>920</v>
      </c>
      <c r="P178" s="150"/>
      <c r="Q178" s="150"/>
      <c r="R178" s="150"/>
      <c r="S178" s="38"/>
      <c r="T178" s="150"/>
      <c r="U178" s="160"/>
      <c r="V178" s="161"/>
      <c r="W178" s="164"/>
      <c r="X178" s="164"/>
      <c r="Y178" s="161"/>
      <c r="Z178" s="165"/>
      <c r="AA178" s="165"/>
      <c r="AB178" s="166"/>
      <c r="AC178" s="162"/>
      <c r="AD178" s="163"/>
      <c r="AE178" s="167"/>
      <c r="AF178" s="168"/>
      <c r="AG178" s="162"/>
      <c r="AH178" s="161"/>
      <c r="AJ178" s="162"/>
      <c r="AK178" s="162"/>
      <c r="AL178" s="162"/>
      <c r="AM178" s="162"/>
      <c r="AO178" s="169" t="s">
        <v>59</v>
      </c>
    </row>
    <row r="179" spans="2:41" s="156" customFormat="1" ht="9.9499999999999993" customHeight="1" x14ac:dyDescent="0.2">
      <c r="C179" s="159"/>
      <c r="D179" s="39"/>
      <c r="E179" s="150" t="s">
        <v>656</v>
      </c>
      <c r="F179" s="150"/>
      <c r="G179" s="150"/>
      <c r="H179" s="150" t="s">
        <v>660</v>
      </c>
      <c r="I179" s="150"/>
      <c r="K179" s="150"/>
      <c r="L179" s="150" t="s">
        <v>921</v>
      </c>
      <c r="P179" s="150"/>
      <c r="Q179" s="150"/>
      <c r="R179" s="150"/>
      <c r="S179" s="38"/>
      <c r="T179" s="150"/>
      <c r="U179" s="160"/>
      <c r="V179" s="161"/>
      <c r="W179" s="164"/>
      <c r="X179" s="164"/>
      <c r="Y179" s="161"/>
      <c r="Z179" s="165"/>
      <c r="AA179" s="165"/>
      <c r="AB179" s="166"/>
      <c r="AC179" s="162"/>
      <c r="AD179" s="163"/>
      <c r="AE179" s="167"/>
      <c r="AF179" s="168"/>
      <c r="AG179" s="162"/>
      <c r="AH179" s="161"/>
      <c r="AJ179" s="162"/>
      <c r="AK179" s="162"/>
      <c r="AL179" s="162"/>
      <c r="AM179" s="162"/>
      <c r="AO179" s="169" t="s">
        <v>59</v>
      </c>
    </row>
    <row r="180" spans="2:41" s="156" customFormat="1" ht="9.9499999999999993" customHeight="1" x14ac:dyDescent="0.2">
      <c r="C180" s="159"/>
      <c r="D180" s="39"/>
      <c r="E180" s="150" t="s">
        <v>657</v>
      </c>
      <c r="F180" s="150"/>
      <c r="G180" s="150"/>
      <c r="H180" s="150" t="s">
        <v>918</v>
      </c>
      <c r="I180" s="150"/>
      <c r="K180" s="150"/>
      <c r="L180" s="150"/>
      <c r="P180" s="150"/>
      <c r="Q180" s="150"/>
      <c r="R180" s="150"/>
      <c r="S180" s="38"/>
      <c r="T180" s="150"/>
      <c r="U180" s="160"/>
      <c r="V180" s="161"/>
      <c r="W180" s="164"/>
      <c r="X180" s="164"/>
      <c r="Y180" s="161"/>
      <c r="Z180" s="165"/>
      <c r="AA180" s="165"/>
      <c r="AB180" s="166"/>
      <c r="AC180" s="162"/>
      <c r="AD180" s="163"/>
      <c r="AE180" s="167"/>
      <c r="AF180" s="168"/>
      <c r="AG180" s="162"/>
      <c r="AH180" s="161"/>
      <c r="AJ180" s="162"/>
      <c r="AK180" s="162"/>
      <c r="AL180" s="162"/>
      <c r="AM180" s="162"/>
      <c r="AO180" s="169" t="s">
        <v>59</v>
      </c>
    </row>
    <row r="181" spans="2:41" s="156" customFormat="1" ht="9.9499999999999993" customHeight="1" x14ac:dyDescent="0.2">
      <c r="C181" s="159"/>
      <c r="D181" s="39"/>
      <c r="E181" s="150" t="s">
        <v>658</v>
      </c>
      <c r="F181" s="150"/>
      <c r="G181" s="150"/>
      <c r="H181" s="150" t="s">
        <v>919</v>
      </c>
      <c r="I181" s="150"/>
      <c r="K181" s="150"/>
      <c r="L181" s="150"/>
      <c r="P181" s="150"/>
      <c r="Q181" s="150"/>
      <c r="R181" s="150"/>
      <c r="S181" s="38"/>
      <c r="T181" s="150"/>
      <c r="U181" s="160"/>
      <c r="V181" s="161"/>
      <c r="W181" s="164"/>
      <c r="X181" s="164"/>
      <c r="Y181" s="161"/>
      <c r="Z181" s="165"/>
      <c r="AA181" s="165"/>
      <c r="AB181" s="166"/>
      <c r="AC181" s="162"/>
      <c r="AD181" s="163"/>
      <c r="AE181" s="167"/>
      <c r="AF181" s="168"/>
      <c r="AG181" s="162"/>
      <c r="AH181" s="161"/>
      <c r="AJ181" s="162"/>
      <c r="AK181" s="162"/>
      <c r="AL181" s="162"/>
      <c r="AM181" s="162"/>
      <c r="AO181" s="169" t="s">
        <v>59</v>
      </c>
    </row>
    <row r="182" spans="2:41" s="3" customFormat="1" ht="1.5" customHeight="1" x14ac:dyDescent="0.2">
      <c r="P182" s="73"/>
      <c r="Q182" s="86"/>
      <c r="R182" s="6"/>
      <c r="S182" s="38"/>
      <c r="T182" s="6"/>
      <c r="U182" s="5"/>
      <c r="V182" s="51"/>
      <c r="W182" s="55"/>
      <c r="X182" s="15"/>
      <c r="Y182" s="51"/>
      <c r="Z182" s="38"/>
      <c r="AA182" s="38"/>
      <c r="AB182" s="54"/>
      <c r="AC182" s="17"/>
      <c r="AD182" s="15"/>
      <c r="AE182" s="64"/>
      <c r="AF182" s="118"/>
      <c r="AG182" s="38"/>
      <c r="AH182" s="51"/>
      <c r="AJ182" s="17"/>
      <c r="AK182" s="17"/>
      <c r="AL182" s="17"/>
      <c r="AM182" s="17"/>
      <c r="AO182" s="31" t="s">
        <v>59</v>
      </c>
    </row>
    <row r="183" spans="2:41" s="3" customFormat="1" ht="9.9499999999999993" customHeight="1" x14ac:dyDescent="0.2">
      <c r="B183" s="107" t="s">
        <v>55</v>
      </c>
      <c r="D183" s="39" t="s">
        <v>63</v>
      </c>
      <c r="E183" s="73" t="s">
        <v>101</v>
      </c>
      <c r="F183" s="73"/>
      <c r="G183" s="30" t="s">
        <v>47</v>
      </c>
      <c r="H183" s="30"/>
      <c r="I183" s="30" t="s">
        <v>923</v>
      </c>
      <c r="J183" s="30"/>
      <c r="K183" s="30"/>
      <c r="L183" s="30"/>
      <c r="M183" s="30"/>
      <c r="N183" s="30"/>
      <c r="P183" s="73" t="s">
        <v>104</v>
      </c>
      <c r="Q183" s="86"/>
      <c r="R183" s="29"/>
      <c r="S183" s="38">
        <f>IF(Suggested="Yes",AA183,AG183)</f>
        <v>11.8</v>
      </c>
      <c r="T183" s="36" t="s">
        <v>46</v>
      </c>
      <c r="U183" s="5" t="str">
        <f>+Instructions!$B$3</f>
        <v>D</v>
      </c>
      <c r="V183" s="51"/>
      <c r="W183" s="55">
        <f>+Instructions!$C$22</f>
        <v>0</v>
      </c>
      <c r="X183" s="17">
        <f>ROUND($AA183*(1-W183)+0.004999,2)</f>
        <v>11.8</v>
      </c>
      <c r="Y183" s="51"/>
      <c r="Z183" s="6" t="s">
        <v>1201</v>
      </c>
      <c r="AA183" s="38">
        <v>11.8</v>
      </c>
      <c r="AB183" s="59">
        <f>+W183</f>
        <v>0</v>
      </c>
      <c r="AC183" s="17">
        <f>+X183</f>
        <v>11.8</v>
      </c>
      <c r="AD183" s="12">
        <f>(AG183-AC183)/AG183</f>
        <v>0</v>
      </c>
      <c r="AE183" s="115"/>
      <c r="AF183" s="122">
        <v>1</v>
      </c>
      <c r="AG183" s="37">
        <f>SUM(AJ183:AL183)+AE183</f>
        <v>11.8</v>
      </c>
      <c r="AH183" s="51"/>
      <c r="AJ183" s="17">
        <f>ROUND(AC183/(1-VLOOKUP(AF183,Group,2,FALSE)),2)</f>
        <v>11.8</v>
      </c>
      <c r="AK183" s="17">
        <f>IF(VLOOKUP(AF183,Group,5,FALSE)="YES",VLOOKUP(ROUND(ROUND(AJ183,1)-AJ183,2),Round,2,FALSE)+VLOOKUP(AF183,Group,6,FALSE),0)</f>
        <v>0</v>
      </c>
      <c r="AL183" s="17">
        <f>IF(VLOOKUP(AF183,Group,7,FALSE)="",0,ROUND(AJ183-0.04999,1)-AJ183+AM183)</f>
        <v>0</v>
      </c>
      <c r="AM183" s="17" t="str">
        <f>IF(VLOOKUP(AF183,Group,7,FALSE)="","",VLOOKUP(AF183,Group,7,FALSE))</f>
        <v/>
      </c>
      <c r="AO183" s="93" t="s">
        <v>59</v>
      </c>
    </row>
    <row r="184" spans="2:41" s="3" customFormat="1" ht="1.5" customHeight="1" x14ac:dyDescent="0.2">
      <c r="P184" s="73"/>
      <c r="Q184" s="86"/>
      <c r="R184" s="6"/>
      <c r="S184" s="38"/>
      <c r="T184" s="6"/>
      <c r="U184" s="5"/>
      <c r="V184" s="51"/>
      <c r="W184" s="55"/>
      <c r="X184" s="15"/>
      <c r="Y184" s="51"/>
      <c r="Z184" s="38"/>
      <c r="AA184" s="38"/>
      <c r="AB184" s="54"/>
      <c r="AC184" s="17"/>
      <c r="AD184" s="15"/>
      <c r="AE184" s="64"/>
      <c r="AF184" s="118"/>
      <c r="AG184" s="38"/>
      <c r="AH184" s="51"/>
      <c r="AJ184" s="17"/>
      <c r="AK184" s="17"/>
      <c r="AL184" s="17"/>
      <c r="AM184" s="17"/>
      <c r="AO184" s="31" t="s">
        <v>59</v>
      </c>
    </row>
    <row r="185" spans="2:41" s="191" customFormat="1" ht="9.9499999999999993" customHeight="1" x14ac:dyDescent="0.2">
      <c r="D185" s="192" t="s">
        <v>204</v>
      </c>
      <c r="E185" s="191" t="s">
        <v>766</v>
      </c>
      <c r="P185" s="193"/>
      <c r="Q185" s="194"/>
      <c r="R185" s="195"/>
      <c r="S185" s="196"/>
      <c r="T185" s="195"/>
      <c r="U185" s="197"/>
      <c r="V185" s="198"/>
      <c r="W185" s="201"/>
      <c r="X185" s="200"/>
      <c r="Y185" s="198"/>
      <c r="Z185" s="196"/>
      <c r="AA185" s="196"/>
      <c r="AB185" s="202"/>
      <c r="AC185" s="199"/>
      <c r="AD185" s="200"/>
      <c r="AE185" s="203"/>
      <c r="AF185" s="204"/>
      <c r="AG185" s="196"/>
      <c r="AH185" s="198"/>
      <c r="AJ185" s="199"/>
      <c r="AK185" s="199"/>
      <c r="AL185" s="199"/>
      <c r="AM185" s="199"/>
      <c r="AO185" s="205"/>
    </row>
    <row r="186" spans="2:41" s="3" customFormat="1" ht="3.95" customHeight="1" x14ac:dyDescent="0.2">
      <c r="P186" s="73"/>
      <c r="Q186" s="86"/>
      <c r="R186" s="6"/>
      <c r="S186" s="38"/>
      <c r="T186" s="6"/>
      <c r="U186" s="5"/>
      <c r="V186" s="51"/>
      <c r="W186" s="55"/>
      <c r="X186" s="15"/>
      <c r="Y186" s="51"/>
      <c r="Z186" s="38"/>
      <c r="AA186" s="38"/>
      <c r="AB186" s="54"/>
      <c r="AC186" s="17"/>
      <c r="AD186" s="15"/>
      <c r="AE186" s="64"/>
      <c r="AF186" s="118"/>
      <c r="AG186" s="38"/>
      <c r="AH186" s="51"/>
      <c r="AJ186" s="17"/>
      <c r="AK186" s="17"/>
      <c r="AL186" s="17"/>
      <c r="AM186" s="17"/>
      <c r="AO186" s="31" t="s">
        <v>59</v>
      </c>
    </row>
    <row r="187" spans="2:41" s="3" customFormat="1" ht="9.9499999999999993" customHeight="1" x14ac:dyDescent="0.2">
      <c r="C187" s="280" t="s">
        <v>224</v>
      </c>
      <c r="D187" s="280"/>
      <c r="E187" s="280"/>
      <c r="F187" s="280"/>
      <c r="G187" s="280"/>
      <c r="H187" s="280"/>
      <c r="I187" s="280"/>
      <c r="J187" s="280"/>
      <c r="K187" s="280"/>
      <c r="L187" s="280"/>
      <c r="M187" s="280"/>
      <c r="N187" s="280"/>
      <c r="O187" s="3" t="s">
        <v>88</v>
      </c>
      <c r="P187" s="148"/>
      <c r="Q187" s="6"/>
      <c r="S187" s="21"/>
      <c r="T187" s="67"/>
      <c r="U187" s="5"/>
      <c r="V187" s="51"/>
      <c r="W187" s="69"/>
      <c r="X187" s="69"/>
      <c r="Y187" s="51"/>
      <c r="Z187" s="38"/>
      <c r="AA187" s="38"/>
      <c r="AB187" s="54"/>
      <c r="AC187" s="17"/>
      <c r="AD187" s="15"/>
      <c r="AE187" s="64"/>
      <c r="AF187" s="118"/>
      <c r="AG187" s="17"/>
      <c r="AH187" s="51"/>
      <c r="AJ187" s="17"/>
      <c r="AK187" s="17"/>
      <c r="AL187" s="17"/>
      <c r="AM187" s="17"/>
      <c r="AO187" s="31" t="s">
        <v>59</v>
      </c>
    </row>
    <row r="188" spans="2:41" s="3" customFormat="1" ht="3.95" customHeight="1" x14ac:dyDescent="0.2">
      <c r="P188" s="73"/>
      <c r="Q188" s="86"/>
      <c r="R188" s="6"/>
      <c r="S188" s="38"/>
      <c r="T188" s="6"/>
      <c r="U188" s="5"/>
      <c r="V188" s="51"/>
      <c r="W188" s="55"/>
      <c r="X188" s="15"/>
      <c r="Y188" s="51"/>
      <c r="Z188" s="38"/>
      <c r="AA188" s="38"/>
      <c r="AB188" s="54"/>
      <c r="AC188" s="17"/>
      <c r="AD188" s="15"/>
      <c r="AE188" s="64"/>
      <c r="AF188" s="118"/>
      <c r="AG188" s="38"/>
      <c r="AH188" s="51"/>
      <c r="AJ188" s="17"/>
      <c r="AK188" s="17"/>
      <c r="AL188" s="17"/>
      <c r="AM188" s="17"/>
      <c r="AO188" s="31" t="s">
        <v>59</v>
      </c>
    </row>
    <row r="189" spans="2:41" s="3" customFormat="1" ht="9.9499999999999993" customHeight="1" x14ac:dyDescent="0.2">
      <c r="C189" s="154" t="s">
        <v>492</v>
      </c>
      <c r="D189" s="147"/>
      <c r="E189" s="147"/>
      <c r="L189" s="3" t="s">
        <v>88</v>
      </c>
      <c r="P189" s="148"/>
      <c r="Q189" s="6"/>
      <c r="R189" s="218" t="s">
        <v>522</v>
      </c>
      <c r="S189" s="219" t="s">
        <v>525</v>
      </c>
      <c r="T189" s="222"/>
      <c r="U189" s="5"/>
      <c r="V189" s="51"/>
      <c r="W189" s="69"/>
      <c r="X189" s="69"/>
      <c r="Y189" s="51"/>
      <c r="Z189" s="38"/>
      <c r="AA189" s="38"/>
      <c r="AB189" s="54"/>
      <c r="AC189" s="17"/>
      <c r="AD189" s="15"/>
      <c r="AE189" s="64"/>
      <c r="AF189" s="118"/>
      <c r="AG189" s="17"/>
      <c r="AH189" s="51"/>
      <c r="AJ189" s="17"/>
      <c r="AK189" s="17"/>
      <c r="AL189" s="17"/>
      <c r="AM189" s="17"/>
      <c r="AO189" s="31" t="s">
        <v>59</v>
      </c>
    </row>
    <row r="190" spans="2:41" s="3" customFormat="1" ht="2.85" customHeight="1" x14ac:dyDescent="0.2">
      <c r="P190" s="73"/>
      <c r="Q190" s="86"/>
      <c r="R190" s="6"/>
      <c r="S190" s="38"/>
      <c r="T190" s="6"/>
      <c r="U190" s="5"/>
      <c r="V190" s="51"/>
      <c r="W190" s="55"/>
      <c r="X190" s="15"/>
      <c r="Y190" s="51"/>
      <c r="Z190" s="38"/>
      <c r="AA190" s="38"/>
      <c r="AB190" s="54"/>
      <c r="AC190" s="17"/>
      <c r="AD190" s="15"/>
      <c r="AE190" s="64"/>
      <c r="AF190" s="118"/>
      <c r="AG190" s="38"/>
      <c r="AH190" s="51"/>
      <c r="AJ190" s="17"/>
      <c r="AK190" s="17"/>
      <c r="AL190" s="17"/>
      <c r="AM190" s="17"/>
      <c r="AO190" s="31" t="s">
        <v>59</v>
      </c>
    </row>
    <row r="191" spans="2:41" s="156" customFormat="1" ht="9.9499999999999993" customHeight="1" x14ac:dyDescent="0.2">
      <c r="C191" s="159"/>
      <c r="D191" s="39" t="s">
        <v>8</v>
      </c>
      <c r="E191" s="150" t="s">
        <v>330</v>
      </c>
      <c r="F191" s="150"/>
      <c r="G191" s="150"/>
      <c r="H191" s="150"/>
      <c r="I191" s="150"/>
      <c r="K191" s="150"/>
      <c r="L191" s="150"/>
      <c r="M191" s="156" t="s">
        <v>88</v>
      </c>
      <c r="P191" s="150"/>
      <c r="Q191" s="150"/>
      <c r="R191" s="150"/>
      <c r="S191" s="38"/>
      <c r="T191" s="150"/>
      <c r="U191" s="160"/>
      <c r="V191" s="161"/>
      <c r="W191" s="164"/>
      <c r="X191" s="164"/>
      <c r="Y191" s="161"/>
      <c r="Z191" s="165"/>
      <c r="AA191" s="165"/>
      <c r="AB191" s="166"/>
      <c r="AC191" s="162"/>
      <c r="AD191" s="163"/>
      <c r="AE191" s="167"/>
      <c r="AF191" s="168"/>
      <c r="AG191" s="162"/>
      <c r="AH191" s="161"/>
      <c r="AJ191" s="162"/>
      <c r="AK191" s="162"/>
      <c r="AL191" s="162"/>
      <c r="AM191" s="162"/>
      <c r="AO191" s="169" t="s">
        <v>59</v>
      </c>
    </row>
    <row r="192" spans="2:41" s="3" customFormat="1" ht="1.5" customHeight="1" x14ac:dyDescent="0.2">
      <c r="P192" s="73"/>
      <c r="Q192" s="86"/>
      <c r="R192" s="6"/>
      <c r="S192" s="38"/>
      <c r="T192" s="6"/>
      <c r="U192" s="5"/>
      <c r="V192" s="51"/>
      <c r="W192" s="55"/>
      <c r="X192" s="15"/>
      <c r="Y192" s="51"/>
      <c r="Z192" s="38"/>
      <c r="AA192" s="38"/>
      <c r="AB192" s="54"/>
      <c r="AC192" s="17"/>
      <c r="AD192" s="15"/>
      <c r="AE192" s="64"/>
      <c r="AF192" s="118"/>
      <c r="AG192" s="38"/>
      <c r="AH192" s="51"/>
      <c r="AJ192" s="17"/>
      <c r="AK192" s="17"/>
      <c r="AL192" s="17"/>
      <c r="AM192" s="17"/>
      <c r="AO192" s="31" t="s">
        <v>59</v>
      </c>
    </row>
    <row r="193" spans="2:41" s="3" customFormat="1" ht="9.9499999999999993" customHeight="1" x14ac:dyDescent="0.2">
      <c r="B193" s="107" t="s">
        <v>55</v>
      </c>
      <c r="D193" s="39" t="s">
        <v>63</v>
      </c>
      <c r="E193" s="73" t="s">
        <v>101</v>
      </c>
      <c r="F193" s="73"/>
      <c r="G193" s="30" t="s">
        <v>47</v>
      </c>
      <c r="H193" s="30"/>
      <c r="I193" s="30" t="s">
        <v>118</v>
      </c>
      <c r="J193" s="30"/>
      <c r="K193" s="30" t="s">
        <v>851</v>
      </c>
      <c r="L193" s="30"/>
      <c r="M193" s="30"/>
      <c r="N193" s="30"/>
      <c r="P193" s="73" t="s">
        <v>217</v>
      </c>
      <c r="Q193" s="86"/>
      <c r="R193" s="29" t="s">
        <v>51</v>
      </c>
      <c r="S193" s="38">
        <f>IF(Suggested="Yes",AA193,AG193)</f>
        <v>12.8</v>
      </c>
      <c r="T193" s="36" t="s">
        <v>46</v>
      </c>
      <c r="U193" s="5" t="str">
        <f>+Instructions!$B$3</f>
        <v>D</v>
      </c>
      <c r="V193" s="51"/>
      <c r="W193" s="55">
        <f>+Instructions!$C$22</f>
        <v>0</v>
      </c>
      <c r="X193" s="17">
        <f>ROUND($AA193*(1-W193)+0.004999,2)</f>
        <v>12.8</v>
      </c>
      <c r="Y193" s="51"/>
      <c r="Z193" s="6" t="s">
        <v>1201</v>
      </c>
      <c r="AA193" s="38">
        <v>12.8</v>
      </c>
      <c r="AB193" s="59">
        <f>+W193</f>
        <v>0</v>
      </c>
      <c r="AC193" s="17">
        <f>+X193</f>
        <v>12.8</v>
      </c>
      <c r="AD193" s="12">
        <f>(AG193-AC193)/AG193</f>
        <v>0</v>
      </c>
      <c r="AE193" s="115"/>
      <c r="AF193" s="122">
        <v>1</v>
      </c>
      <c r="AG193" s="37">
        <f>SUM(AJ193:AL193)+AE193</f>
        <v>12.8</v>
      </c>
      <c r="AH193" s="51"/>
      <c r="AJ193" s="17">
        <f>ROUND(AC193/(1-VLOOKUP(AF193,Group,2,FALSE)),2)</f>
        <v>12.8</v>
      </c>
      <c r="AK193" s="17">
        <f>IF(VLOOKUP(AF193,Group,5,FALSE)="YES",VLOOKUP(ROUND(ROUND(AJ193,1)-AJ193,2),Round,2,FALSE)+VLOOKUP(AF193,Group,6,FALSE),0)</f>
        <v>0</v>
      </c>
      <c r="AL193" s="17">
        <f>IF(VLOOKUP(AF193,Group,7,FALSE)="",0,ROUND(AJ193-0.04999,1)-AJ193+AM193)</f>
        <v>0</v>
      </c>
      <c r="AM193" s="17" t="str">
        <f>IF(VLOOKUP(AF193,Group,7,FALSE)="","",VLOOKUP(AF193,Group,7,FALSE))</f>
        <v/>
      </c>
      <c r="AO193" s="31" t="s">
        <v>59</v>
      </c>
    </row>
    <row r="194" spans="2:41" s="3" customFormat="1" ht="2.85" customHeight="1" x14ac:dyDescent="0.2">
      <c r="P194" s="73"/>
      <c r="Q194" s="86"/>
      <c r="R194" s="6"/>
      <c r="S194" s="38"/>
      <c r="T194" s="6"/>
      <c r="U194" s="5"/>
      <c r="V194" s="51"/>
      <c r="W194" s="55"/>
      <c r="X194" s="15"/>
      <c r="Y194" s="51"/>
      <c r="Z194" s="38"/>
      <c r="AA194" s="38"/>
      <c r="AB194" s="54"/>
      <c r="AC194" s="17"/>
      <c r="AD194" s="15"/>
      <c r="AE194" s="64"/>
      <c r="AF194" s="118"/>
      <c r="AG194" s="38"/>
      <c r="AH194" s="51"/>
      <c r="AJ194" s="17"/>
      <c r="AK194" s="17"/>
      <c r="AL194" s="17"/>
      <c r="AM194" s="17"/>
      <c r="AO194" s="31" t="s">
        <v>59</v>
      </c>
    </row>
    <row r="195" spans="2:41" s="156" customFormat="1" ht="9.9499999999999993" customHeight="1" x14ac:dyDescent="0.2">
      <c r="C195" s="159"/>
      <c r="D195" s="39" t="s">
        <v>8</v>
      </c>
      <c r="E195" s="150" t="s">
        <v>331</v>
      </c>
      <c r="F195" s="150"/>
      <c r="G195" s="150"/>
      <c r="H195" s="150"/>
      <c r="I195" s="150"/>
      <c r="L195" s="150"/>
      <c r="P195" s="150"/>
      <c r="Q195" s="150"/>
      <c r="R195" s="150"/>
      <c r="S195" s="38"/>
      <c r="T195" s="150"/>
      <c r="U195" s="160"/>
      <c r="V195" s="161"/>
      <c r="W195" s="164"/>
      <c r="X195" s="164"/>
      <c r="Y195" s="161"/>
      <c r="Z195" s="165"/>
      <c r="AA195" s="165"/>
      <c r="AB195" s="166"/>
      <c r="AC195" s="162"/>
      <c r="AD195" s="163"/>
      <c r="AE195" s="167"/>
      <c r="AF195" s="168"/>
      <c r="AG195" s="162"/>
      <c r="AH195" s="161"/>
      <c r="AJ195" s="162"/>
      <c r="AK195" s="162"/>
      <c r="AL195" s="162"/>
      <c r="AM195" s="162"/>
      <c r="AO195" s="169" t="s">
        <v>59</v>
      </c>
    </row>
    <row r="196" spans="2:41" s="3" customFormat="1" ht="1.5" customHeight="1" x14ac:dyDescent="0.2">
      <c r="P196" s="73"/>
      <c r="Q196" s="86"/>
      <c r="R196" s="6"/>
      <c r="S196" s="38"/>
      <c r="T196" s="6"/>
      <c r="U196" s="5"/>
      <c r="V196" s="51"/>
      <c r="W196" s="55"/>
      <c r="X196" s="15"/>
      <c r="Y196" s="51"/>
      <c r="Z196" s="38"/>
      <c r="AA196" s="38"/>
      <c r="AB196" s="54"/>
      <c r="AC196" s="17"/>
      <c r="AD196" s="15"/>
      <c r="AE196" s="64"/>
      <c r="AF196" s="118"/>
      <c r="AG196" s="38"/>
      <c r="AH196" s="51"/>
      <c r="AJ196" s="17"/>
      <c r="AK196" s="17"/>
      <c r="AL196" s="17"/>
      <c r="AM196" s="17"/>
      <c r="AO196" s="31" t="s">
        <v>59</v>
      </c>
    </row>
    <row r="197" spans="2:41" s="3" customFormat="1" ht="9.9499999999999993" customHeight="1" x14ac:dyDescent="0.2">
      <c r="B197" s="106" t="s">
        <v>6</v>
      </c>
      <c r="D197" s="39" t="s">
        <v>63</v>
      </c>
      <c r="E197" s="73" t="s">
        <v>93</v>
      </c>
      <c r="F197" s="73"/>
      <c r="G197" s="30" t="s">
        <v>47</v>
      </c>
      <c r="H197" s="30"/>
      <c r="I197" s="30" t="s">
        <v>118</v>
      </c>
      <c r="J197" s="30"/>
      <c r="K197" s="30" t="s">
        <v>851</v>
      </c>
      <c r="L197" s="30"/>
      <c r="M197" s="30"/>
      <c r="N197" s="30"/>
      <c r="P197" s="73"/>
      <c r="Q197" s="86"/>
      <c r="R197" s="29" t="s">
        <v>99</v>
      </c>
      <c r="S197" s="38">
        <f>IF(Suggested="Yes",AA197,AG197)</f>
        <v>7.85</v>
      </c>
      <c r="T197" s="36" t="s">
        <v>45</v>
      </c>
      <c r="U197" s="5" t="str">
        <f>+Instructions!$B$3</f>
        <v>D</v>
      </c>
      <c r="V197" s="51"/>
      <c r="W197" s="55">
        <f>+Instructions!$C$22</f>
        <v>0</v>
      </c>
      <c r="X197" s="17">
        <f>ROUND($AA197*(1-W197)+0.004999,2)</f>
        <v>7.85</v>
      </c>
      <c r="Y197" s="51"/>
      <c r="Z197" s="6" t="s">
        <v>1201</v>
      </c>
      <c r="AA197" s="38">
        <v>7.85</v>
      </c>
      <c r="AB197" s="59">
        <f>+W197</f>
        <v>0</v>
      </c>
      <c r="AC197" s="17">
        <f>+X197</f>
        <v>7.85</v>
      </c>
      <c r="AD197" s="12">
        <f>(AG197-AC197)/AG197</f>
        <v>0</v>
      </c>
      <c r="AE197" s="115"/>
      <c r="AF197" s="123">
        <v>3</v>
      </c>
      <c r="AG197" s="52">
        <f>SUM(AJ197:AL197)+AE197</f>
        <v>7.85</v>
      </c>
      <c r="AH197" s="51"/>
      <c r="AJ197" s="17">
        <f>ROUND(AC197/(1-VLOOKUP(AF197,Group,2,FALSE)),2)</f>
        <v>7.85</v>
      </c>
      <c r="AK197" s="17">
        <f>IF(VLOOKUP(AF197,Group,5,FALSE)="YES",VLOOKUP(ROUND(ROUND(AJ197,1)-AJ197,2),Round,2,FALSE)+VLOOKUP(AF197,Group,6,FALSE),0)</f>
        <v>0</v>
      </c>
      <c r="AL197" s="17">
        <f>IF(VLOOKUP(AF197,Group,7,FALSE)="",0,ROUND(AJ197-0.04999,1)-AJ197+AM197)</f>
        <v>0</v>
      </c>
      <c r="AM197" s="17" t="str">
        <f>IF(VLOOKUP(AF197,Group,7,FALSE)="","",VLOOKUP(AF197,Group,7,FALSE))</f>
        <v/>
      </c>
      <c r="AO197" s="31" t="s">
        <v>59</v>
      </c>
    </row>
    <row r="198" spans="2:41" s="3" customFormat="1" ht="1.5" customHeight="1" x14ac:dyDescent="0.2">
      <c r="P198" s="73"/>
      <c r="Q198" s="86"/>
      <c r="R198" s="6"/>
      <c r="S198" s="38"/>
      <c r="T198" s="6"/>
      <c r="U198" s="5"/>
      <c r="V198" s="51"/>
      <c r="W198" s="55"/>
      <c r="X198" s="15"/>
      <c r="Y198" s="51"/>
      <c r="Z198" s="38"/>
      <c r="AA198" s="38"/>
      <c r="AB198" s="54"/>
      <c r="AC198" s="17"/>
      <c r="AD198" s="15"/>
      <c r="AE198" s="64"/>
      <c r="AF198" s="118"/>
      <c r="AG198" s="38"/>
      <c r="AH198" s="51"/>
      <c r="AJ198" s="17"/>
      <c r="AK198" s="17"/>
      <c r="AL198" s="17"/>
      <c r="AM198" s="17"/>
      <c r="AO198" s="31" t="s">
        <v>59</v>
      </c>
    </row>
    <row r="199" spans="2:41" s="191" customFormat="1" ht="9.6" customHeight="1" x14ac:dyDescent="0.2">
      <c r="D199" s="192" t="s">
        <v>52</v>
      </c>
      <c r="E199" s="191" t="s">
        <v>996</v>
      </c>
      <c r="P199" s="193"/>
      <c r="Q199" s="194"/>
      <c r="R199" s="195"/>
      <c r="S199" s="196"/>
      <c r="T199" s="195"/>
      <c r="U199" s="197"/>
      <c r="V199" s="198"/>
      <c r="W199" s="201"/>
      <c r="X199" s="200"/>
      <c r="Y199" s="198"/>
      <c r="Z199" s="196"/>
      <c r="AA199" s="196"/>
      <c r="AB199" s="202"/>
      <c r="AC199" s="199"/>
      <c r="AD199" s="200"/>
      <c r="AE199" s="203"/>
      <c r="AF199" s="204"/>
      <c r="AG199" s="196"/>
      <c r="AH199" s="198"/>
      <c r="AJ199" s="199"/>
      <c r="AK199" s="199"/>
      <c r="AL199" s="199"/>
      <c r="AM199" s="199"/>
      <c r="AO199" s="205"/>
    </row>
    <row r="200" spans="2:41" s="191" customFormat="1" ht="9.6" customHeight="1" x14ac:dyDescent="0.2">
      <c r="D200" s="192"/>
      <c r="E200" s="191" t="s">
        <v>990</v>
      </c>
      <c r="P200" s="193"/>
      <c r="Q200" s="194"/>
      <c r="R200" s="195"/>
      <c r="S200" s="196"/>
      <c r="T200" s="195"/>
      <c r="U200" s="197"/>
      <c r="V200" s="198"/>
      <c r="W200" s="201"/>
      <c r="X200" s="200"/>
      <c r="Y200" s="198"/>
      <c r="Z200" s="196"/>
      <c r="AA200" s="196"/>
      <c r="AB200" s="202"/>
      <c r="AC200" s="199"/>
      <c r="AD200" s="200"/>
      <c r="AE200" s="203"/>
      <c r="AF200" s="204"/>
      <c r="AG200" s="196"/>
      <c r="AH200" s="198"/>
      <c r="AJ200" s="199"/>
      <c r="AK200" s="199"/>
      <c r="AL200" s="199"/>
      <c r="AM200" s="199"/>
      <c r="AO200" s="205"/>
    </row>
    <row r="201" spans="2:41" s="3" customFormat="1" ht="3.95" customHeight="1" x14ac:dyDescent="0.2">
      <c r="P201" s="73"/>
      <c r="Q201" s="86"/>
      <c r="R201" s="6"/>
      <c r="S201" s="38"/>
      <c r="T201" s="6"/>
      <c r="U201" s="5"/>
      <c r="V201" s="51"/>
      <c r="W201" s="55"/>
      <c r="X201" s="15"/>
      <c r="Y201" s="51"/>
      <c r="Z201" s="38"/>
      <c r="AA201" s="38"/>
      <c r="AB201" s="54"/>
      <c r="AC201" s="17"/>
      <c r="AD201" s="15"/>
      <c r="AE201" s="64"/>
      <c r="AF201" s="118"/>
      <c r="AG201" s="38"/>
      <c r="AH201" s="51"/>
      <c r="AJ201" s="17"/>
      <c r="AK201" s="17"/>
      <c r="AL201" s="17"/>
      <c r="AM201" s="17"/>
      <c r="AO201" s="31" t="s">
        <v>59</v>
      </c>
    </row>
    <row r="202" spans="2:41" s="3" customFormat="1" ht="9.9499999999999993" customHeight="1" x14ac:dyDescent="0.2">
      <c r="C202" s="280" t="s">
        <v>627</v>
      </c>
      <c r="D202" s="280"/>
      <c r="E202" s="280"/>
      <c r="F202" s="280"/>
      <c r="G202" s="280"/>
      <c r="H202" s="280"/>
      <c r="I202" s="280"/>
      <c r="J202" s="280"/>
      <c r="K202" s="280"/>
      <c r="L202" s="280"/>
      <c r="M202" s="280"/>
      <c r="N202" s="280"/>
      <c r="O202" s="3" t="s">
        <v>88</v>
      </c>
      <c r="P202" s="148"/>
      <c r="Q202" s="6"/>
      <c r="S202" s="21"/>
      <c r="T202" s="67"/>
      <c r="U202" s="5"/>
      <c r="V202" s="51"/>
      <c r="W202" s="69"/>
      <c r="X202" s="69"/>
      <c r="Y202" s="51"/>
      <c r="Z202" s="38"/>
      <c r="AA202" s="38"/>
      <c r="AB202" s="54"/>
      <c r="AC202" s="17"/>
      <c r="AD202" s="15"/>
      <c r="AE202" s="64"/>
      <c r="AF202" s="118"/>
      <c r="AG202" s="17"/>
      <c r="AH202" s="51"/>
      <c r="AJ202" s="17"/>
      <c r="AK202" s="17"/>
      <c r="AL202" s="17"/>
      <c r="AM202" s="17"/>
      <c r="AO202" s="31" t="s">
        <v>59</v>
      </c>
    </row>
    <row r="203" spans="2:41" s="3" customFormat="1" ht="3.95" customHeight="1" x14ac:dyDescent="0.2">
      <c r="P203" s="73"/>
      <c r="Q203" s="86"/>
      <c r="R203" s="6"/>
      <c r="S203" s="38"/>
      <c r="T203" s="6"/>
      <c r="U203" s="5"/>
      <c r="V203" s="51"/>
      <c r="W203" s="55"/>
      <c r="X203" s="15"/>
      <c r="Y203" s="51"/>
      <c r="Z203" s="38"/>
      <c r="AA203" s="38"/>
      <c r="AB203" s="54"/>
      <c r="AC203" s="17"/>
      <c r="AD203" s="15"/>
      <c r="AE203" s="64"/>
      <c r="AF203" s="118"/>
      <c r="AG203" s="38"/>
      <c r="AH203" s="51"/>
      <c r="AJ203" s="17"/>
      <c r="AK203" s="17"/>
      <c r="AL203" s="17"/>
      <c r="AM203" s="17"/>
      <c r="AO203" s="31" t="s">
        <v>59</v>
      </c>
    </row>
    <row r="204" spans="2:41" s="3" customFormat="1" ht="9.9499999999999993" customHeight="1" x14ac:dyDescent="0.2">
      <c r="C204" s="154" t="s">
        <v>770</v>
      </c>
      <c r="D204" s="147"/>
      <c r="E204" s="147"/>
      <c r="L204" s="3" t="s">
        <v>88</v>
      </c>
      <c r="P204" s="148"/>
      <c r="Q204" s="6"/>
      <c r="R204" s="218" t="s">
        <v>522</v>
      </c>
      <c r="S204" s="219" t="s">
        <v>639</v>
      </c>
      <c r="T204" s="222"/>
      <c r="U204" s="5"/>
      <c r="V204" s="51"/>
      <c r="W204" s="69"/>
      <c r="X204" s="69"/>
      <c r="Y204" s="51"/>
      <c r="Z204" s="38"/>
      <c r="AA204" s="38"/>
      <c r="AB204" s="54"/>
      <c r="AC204" s="17"/>
      <c r="AD204" s="15"/>
      <c r="AE204" s="64"/>
      <c r="AF204" s="118"/>
      <c r="AG204" s="17"/>
      <c r="AH204" s="51"/>
      <c r="AJ204" s="17"/>
      <c r="AK204" s="17"/>
      <c r="AL204" s="17"/>
      <c r="AM204" s="17"/>
      <c r="AO204" s="31" t="s">
        <v>59</v>
      </c>
    </row>
    <row r="205" spans="2:41" s="3" customFormat="1" ht="2.85" customHeight="1" x14ac:dyDescent="0.2">
      <c r="P205" s="73"/>
      <c r="Q205" s="86"/>
      <c r="R205" s="6"/>
      <c r="S205" s="38"/>
      <c r="T205" s="6"/>
      <c r="U205" s="5"/>
      <c r="V205" s="51"/>
      <c r="W205" s="55"/>
      <c r="X205" s="15"/>
      <c r="Y205" s="51"/>
      <c r="Z205" s="38"/>
      <c r="AA205" s="38"/>
      <c r="AB205" s="54"/>
      <c r="AC205" s="17"/>
      <c r="AD205" s="15"/>
      <c r="AE205" s="64"/>
      <c r="AF205" s="118"/>
      <c r="AG205" s="38"/>
      <c r="AH205" s="51"/>
      <c r="AJ205" s="17"/>
      <c r="AK205" s="17"/>
      <c r="AL205" s="17"/>
      <c r="AM205" s="17"/>
      <c r="AO205" s="31" t="s">
        <v>59</v>
      </c>
    </row>
    <row r="206" spans="2:41" s="156" customFormat="1" ht="9.9499999999999993" customHeight="1" x14ac:dyDescent="0.2">
      <c r="C206" s="159"/>
      <c r="D206" s="39" t="s">
        <v>8</v>
      </c>
      <c r="E206" s="150" t="s">
        <v>628</v>
      </c>
      <c r="F206" s="150"/>
      <c r="G206" s="150"/>
      <c r="H206" s="150" t="s">
        <v>631</v>
      </c>
      <c r="I206" s="150"/>
      <c r="K206" s="150"/>
      <c r="L206" s="150" t="s">
        <v>635</v>
      </c>
      <c r="P206" s="150"/>
      <c r="Q206" s="150"/>
      <c r="R206" s="150"/>
      <c r="S206" s="38"/>
      <c r="T206" s="150"/>
      <c r="U206" s="160"/>
      <c r="V206" s="161"/>
      <c r="W206" s="164"/>
      <c r="X206" s="164"/>
      <c r="Y206" s="161"/>
      <c r="Z206" s="165"/>
      <c r="AA206" s="165"/>
      <c r="AB206" s="166"/>
      <c r="AC206" s="162"/>
      <c r="AD206" s="163"/>
      <c r="AE206" s="167"/>
      <c r="AF206" s="168"/>
      <c r="AG206" s="162"/>
      <c r="AH206" s="161"/>
      <c r="AJ206" s="162"/>
      <c r="AK206" s="162"/>
      <c r="AL206" s="162"/>
      <c r="AM206" s="162"/>
      <c r="AO206" s="169" t="s">
        <v>59</v>
      </c>
    </row>
    <row r="207" spans="2:41" s="156" customFormat="1" ht="9.9499999999999993" customHeight="1" x14ac:dyDescent="0.2">
      <c r="C207" s="159"/>
      <c r="D207" s="39"/>
      <c r="E207" s="150" t="s">
        <v>629</v>
      </c>
      <c r="F207" s="150"/>
      <c r="G207" s="150"/>
      <c r="H207" s="150" t="s">
        <v>632</v>
      </c>
      <c r="I207" s="150"/>
      <c r="K207" s="150"/>
      <c r="L207" s="150" t="s">
        <v>636</v>
      </c>
      <c r="P207" s="150"/>
      <c r="Q207" s="150"/>
      <c r="R207" s="150"/>
      <c r="S207" s="38"/>
      <c r="T207" s="150"/>
      <c r="U207" s="160"/>
      <c r="V207" s="161"/>
      <c r="W207" s="164"/>
      <c r="X207" s="164"/>
      <c r="Y207" s="161"/>
      <c r="Z207" s="165"/>
      <c r="AA207" s="165"/>
      <c r="AB207" s="166"/>
      <c r="AC207" s="162"/>
      <c r="AD207" s="163"/>
      <c r="AE207" s="167"/>
      <c r="AF207" s="168"/>
      <c r="AG207" s="162"/>
      <c r="AH207" s="161"/>
      <c r="AJ207" s="162"/>
      <c r="AK207" s="162"/>
      <c r="AL207" s="162"/>
      <c r="AM207" s="162"/>
      <c r="AO207" s="169" t="s">
        <v>59</v>
      </c>
    </row>
    <row r="208" spans="2:41" s="156" customFormat="1" ht="9.9499999999999993" customHeight="1" x14ac:dyDescent="0.2">
      <c r="C208" s="159"/>
      <c r="D208" s="39"/>
      <c r="E208" s="150" t="s">
        <v>630</v>
      </c>
      <c r="F208" s="150"/>
      <c r="G208" s="150"/>
      <c r="H208" s="150" t="s">
        <v>633</v>
      </c>
      <c r="I208" s="150"/>
      <c r="K208" s="150"/>
      <c r="L208" s="150" t="s">
        <v>634</v>
      </c>
      <c r="P208" s="150"/>
      <c r="Q208" s="150"/>
      <c r="R208" s="150"/>
      <c r="S208" s="38"/>
      <c r="T208" s="150"/>
      <c r="U208" s="160"/>
      <c r="V208" s="161"/>
      <c r="W208" s="164"/>
      <c r="X208" s="164"/>
      <c r="Y208" s="161"/>
      <c r="Z208" s="165"/>
      <c r="AA208" s="165"/>
      <c r="AB208" s="166"/>
      <c r="AC208" s="162"/>
      <c r="AD208" s="163"/>
      <c r="AE208" s="167"/>
      <c r="AF208" s="168"/>
      <c r="AG208" s="162"/>
      <c r="AH208" s="161"/>
      <c r="AJ208" s="162"/>
      <c r="AK208" s="162"/>
      <c r="AL208" s="162"/>
      <c r="AM208" s="162"/>
      <c r="AO208" s="169" t="s">
        <v>59</v>
      </c>
    </row>
    <row r="209" spans="2:41" s="3" customFormat="1" ht="1.5" customHeight="1" x14ac:dyDescent="0.2">
      <c r="P209" s="73"/>
      <c r="Q209" s="86"/>
      <c r="R209" s="6"/>
      <c r="S209" s="38"/>
      <c r="T209" s="6"/>
      <c r="U209" s="5"/>
      <c r="V209" s="51"/>
      <c r="W209" s="55"/>
      <c r="X209" s="15"/>
      <c r="Y209" s="51"/>
      <c r="Z209" s="38"/>
      <c r="AA209" s="38"/>
      <c r="AB209" s="54"/>
      <c r="AC209" s="17"/>
      <c r="AD209" s="15"/>
      <c r="AE209" s="64"/>
      <c r="AF209" s="118"/>
      <c r="AG209" s="38"/>
      <c r="AH209" s="51"/>
      <c r="AJ209" s="17"/>
      <c r="AK209" s="17"/>
      <c r="AL209" s="17"/>
      <c r="AM209" s="17"/>
      <c r="AO209" s="31" t="s">
        <v>59</v>
      </c>
    </row>
    <row r="210" spans="2:41" s="3" customFormat="1" ht="9.9499999999999993" customHeight="1" x14ac:dyDescent="0.2">
      <c r="B210" s="107" t="s">
        <v>55</v>
      </c>
      <c r="D210" s="39"/>
      <c r="E210" s="73" t="s">
        <v>110</v>
      </c>
      <c r="F210" s="73"/>
      <c r="G210" s="30" t="s">
        <v>637</v>
      </c>
      <c r="H210" s="30"/>
      <c r="I210" s="30" t="s">
        <v>638</v>
      </c>
      <c r="J210" s="30"/>
      <c r="K210" s="30"/>
      <c r="L210" s="30"/>
      <c r="M210" s="30"/>
      <c r="N210" s="30"/>
      <c r="P210" s="73" t="s">
        <v>171</v>
      </c>
      <c r="Q210" s="86"/>
      <c r="R210" s="29" t="s">
        <v>51</v>
      </c>
      <c r="S210" s="38">
        <f>IF(Suggested="Yes",AA210,AG210)</f>
        <v>16.3</v>
      </c>
      <c r="T210" s="36" t="s">
        <v>46</v>
      </c>
      <c r="U210" s="5" t="str">
        <f>+Instructions!$B$3</f>
        <v>D</v>
      </c>
      <c r="V210" s="51"/>
      <c r="W210" s="55">
        <f>+Instructions!$C$22</f>
        <v>0</v>
      </c>
      <c r="X210" s="17">
        <f>ROUND($AA210*(1-W210)+0.004999,2)</f>
        <v>16.3</v>
      </c>
      <c r="Y210" s="51"/>
      <c r="Z210" s="6" t="s">
        <v>1201</v>
      </c>
      <c r="AA210" s="38">
        <v>16.3</v>
      </c>
      <c r="AB210" s="59">
        <f t="shared" ref="AB210:AC212" si="50">+W210</f>
        <v>0</v>
      </c>
      <c r="AC210" s="17">
        <f t="shared" si="50"/>
        <v>16.3</v>
      </c>
      <c r="AD210" s="12">
        <f>(AG210-AC210)/AG210</f>
        <v>0</v>
      </c>
      <c r="AE210" s="115"/>
      <c r="AF210" s="122">
        <v>1</v>
      </c>
      <c r="AG210" s="37">
        <f>SUM(AJ210:AL210)+AE210</f>
        <v>16.3</v>
      </c>
      <c r="AH210" s="51"/>
      <c r="AJ210" s="17">
        <f>ROUND(AC210/(1-VLOOKUP(AF210,Group,2,FALSE)),2)</f>
        <v>16.3</v>
      </c>
      <c r="AK210" s="17">
        <f>IF(VLOOKUP(AF210,Group,5,FALSE)="YES",VLOOKUP(ROUND(ROUND(AJ210,1)-AJ210,2),Round,2,FALSE)+VLOOKUP(AF210,Group,6,FALSE),0)</f>
        <v>0</v>
      </c>
      <c r="AL210" s="17">
        <f>IF(VLOOKUP(AF210,Group,7,FALSE)="",0,ROUND(AJ210-0.04999,1)-AJ210+AM210)</f>
        <v>0</v>
      </c>
      <c r="AM210" s="17" t="str">
        <f>IF(VLOOKUP(AF210,Group,7,FALSE)="","",VLOOKUP(AF210,Group,7,FALSE))</f>
        <v/>
      </c>
      <c r="AO210" s="93" t="s">
        <v>59</v>
      </c>
    </row>
    <row r="211" spans="2:41" s="3" customFormat="1" ht="9.9499999999999993" customHeight="1" x14ac:dyDescent="0.2">
      <c r="B211" s="107" t="s">
        <v>55</v>
      </c>
      <c r="D211" s="39"/>
      <c r="E211" s="73" t="s">
        <v>108</v>
      </c>
      <c r="F211" s="73"/>
      <c r="G211" s="30" t="s">
        <v>637</v>
      </c>
      <c r="H211" s="30"/>
      <c r="I211" s="30" t="s">
        <v>638</v>
      </c>
      <c r="J211" s="30"/>
      <c r="K211" s="30"/>
      <c r="L211" s="30"/>
      <c r="M211" s="30"/>
      <c r="N211" s="30"/>
      <c r="P211" s="73" t="s">
        <v>119</v>
      </c>
      <c r="Q211" s="86"/>
      <c r="R211" s="29" t="s">
        <v>99</v>
      </c>
      <c r="S211" s="38">
        <f>IF(Suggested="Yes",AA211,AG211)</f>
        <v>16.3</v>
      </c>
      <c r="T211" s="36" t="s">
        <v>46</v>
      </c>
      <c r="U211" s="5" t="str">
        <f>+Instructions!$B$3</f>
        <v>D</v>
      </c>
      <c r="V211" s="51"/>
      <c r="W211" s="55">
        <f>+Instructions!$C$22</f>
        <v>0</v>
      </c>
      <c r="X211" s="17">
        <f>ROUND($AA211*(1-W211)+0.004999,2)</f>
        <v>16.3</v>
      </c>
      <c r="Y211" s="51"/>
      <c r="Z211" s="6" t="s">
        <v>1201</v>
      </c>
      <c r="AA211" s="38">
        <v>16.3</v>
      </c>
      <c r="AB211" s="59">
        <f t="shared" si="50"/>
        <v>0</v>
      </c>
      <c r="AC211" s="17">
        <f t="shared" si="50"/>
        <v>16.3</v>
      </c>
      <c r="AD211" s="12">
        <f>(AG211-AC211)/AG211</f>
        <v>0</v>
      </c>
      <c r="AE211" s="115"/>
      <c r="AF211" s="122">
        <v>1</v>
      </c>
      <c r="AG211" s="37">
        <f>SUM(AJ211:AL211)+AE211</f>
        <v>16.3</v>
      </c>
      <c r="AH211" s="51"/>
      <c r="AJ211" s="17">
        <f>ROUND(AC211/(1-VLOOKUP(AF211,Group,2,FALSE)),2)</f>
        <v>16.3</v>
      </c>
      <c r="AK211" s="17">
        <f>IF(VLOOKUP(AF211,Group,5,FALSE)="YES",VLOOKUP(ROUND(ROUND(AJ211,1)-AJ211,2),Round,2,FALSE)+VLOOKUP(AF211,Group,6,FALSE),0)</f>
        <v>0</v>
      </c>
      <c r="AL211" s="17">
        <f>IF(VLOOKUP(AF211,Group,7,FALSE)="",0,ROUND(AJ211-0.04999,1)-AJ211+AM211)</f>
        <v>0</v>
      </c>
      <c r="AM211" s="17" t="str">
        <f>IF(VLOOKUP(AF211,Group,7,FALSE)="","",VLOOKUP(AF211,Group,7,FALSE))</f>
        <v/>
      </c>
      <c r="AO211" s="93" t="s">
        <v>59</v>
      </c>
    </row>
    <row r="212" spans="2:41" s="3" customFormat="1" ht="9.9499999999999993" customHeight="1" x14ac:dyDescent="0.2">
      <c r="B212" s="107" t="s">
        <v>55</v>
      </c>
      <c r="D212" s="39"/>
      <c r="E212" s="73" t="s">
        <v>113</v>
      </c>
      <c r="F212" s="73"/>
      <c r="G212" s="30" t="s">
        <v>637</v>
      </c>
      <c r="H212" s="30"/>
      <c r="I212" s="30" t="s">
        <v>638</v>
      </c>
      <c r="J212" s="30"/>
      <c r="K212" s="30"/>
      <c r="L212" s="30"/>
      <c r="M212" s="30"/>
      <c r="N212" s="30"/>
      <c r="P212" s="73" t="s">
        <v>120</v>
      </c>
      <c r="Q212" s="86"/>
      <c r="R212" s="29" t="s">
        <v>287</v>
      </c>
      <c r="S212" s="38">
        <f>IF(Suggested="Yes",AA212,AG212)</f>
        <v>19.25</v>
      </c>
      <c r="T212" s="36" t="s">
        <v>46</v>
      </c>
      <c r="U212" s="5" t="str">
        <f>+Instructions!$B$3</f>
        <v>D</v>
      </c>
      <c r="V212" s="51"/>
      <c r="W212" s="55">
        <f>+Instructions!$C$22</f>
        <v>0</v>
      </c>
      <c r="X212" s="17">
        <f>ROUND($AA212*(1-W212)+0.004999,2)</f>
        <v>19.25</v>
      </c>
      <c r="Y212" s="51"/>
      <c r="Z212" s="6" t="s">
        <v>1201</v>
      </c>
      <c r="AA212" s="38">
        <v>19.25</v>
      </c>
      <c r="AB212" s="59">
        <f t="shared" si="50"/>
        <v>0</v>
      </c>
      <c r="AC212" s="17">
        <f t="shared" si="50"/>
        <v>19.25</v>
      </c>
      <c r="AD212" s="12">
        <f>(AG212-AC212)/AG212</f>
        <v>0</v>
      </c>
      <c r="AE212" s="115"/>
      <c r="AF212" s="122">
        <v>1</v>
      </c>
      <c r="AG212" s="37">
        <f>SUM(AJ212:AL212)+AE212</f>
        <v>19.25</v>
      </c>
      <c r="AH212" s="51"/>
      <c r="AJ212" s="17">
        <f>ROUND(AC212/(1-VLOOKUP(AF212,Group,2,FALSE)),2)</f>
        <v>19.25</v>
      </c>
      <c r="AK212" s="17">
        <f>IF(VLOOKUP(AF212,Group,5,FALSE)="YES",VLOOKUP(ROUND(ROUND(AJ212,1)-AJ212,2),Round,2,FALSE)+VLOOKUP(AF212,Group,6,FALSE),0)</f>
        <v>0</v>
      </c>
      <c r="AL212" s="17">
        <f>IF(VLOOKUP(AF212,Group,7,FALSE)="",0,ROUND(AJ212-0.04999,1)-AJ212+AM212)</f>
        <v>0</v>
      </c>
      <c r="AM212" s="17" t="str">
        <f>IF(VLOOKUP(AF212,Group,7,FALSE)="","",VLOOKUP(AF212,Group,7,FALSE))</f>
        <v/>
      </c>
      <c r="AO212" s="93" t="s">
        <v>59</v>
      </c>
    </row>
    <row r="213" spans="2:41" s="3" customFormat="1" ht="1.5" customHeight="1" x14ac:dyDescent="0.2">
      <c r="P213" s="73"/>
      <c r="Q213" s="86"/>
      <c r="R213" s="6"/>
      <c r="S213" s="38"/>
      <c r="T213" s="6"/>
      <c r="U213" s="5"/>
      <c r="V213" s="51"/>
      <c r="W213" s="55"/>
      <c r="X213" s="15"/>
      <c r="Y213" s="51"/>
      <c r="Z213" s="38"/>
      <c r="AA213" s="38"/>
      <c r="AB213" s="54"/>
      <c r="AC213" s="17"/>
      <c r="AD213" s="15"/>
      <c r="AE213" s="64"/>
      <c r="AF213" s="118"/>
      <c r="AG213" s="38"/>
      <c r="AH213" s="51"/>
      <c r="AJ213" s="17"/>
      <c r="AK213" s="17"/>
      <c r="AL213" s="17"/>
      <c r="AM213" s="17"/>
      <c r="AO213" s="31" t="s">
        <v>59</v>
      </c>
    </row>
    <row r="214" spans="2:41" s="3" customFormat="1" ht="9.9499999999999993" customHeight="1" x14ac:dyDescent="0.2">
      <c r="B214" s="108" t="s">
        <v>44</v>
      </c>
      <c r="D214" s="39"/>
      <c r="E214" s="73" t="s">
        <v>106</v>
      </c>
      <c r="F214" s="73"/>
      <c r="G214" s="30" t="s">
        <v>151</v>
      </c>
      <c r="H214" s="30"/>
      <c r="I214" s="30"/>
      <c r="J214" s="30"/>
      <c r="K214" s="30"/>
      <c r="L214" s="30"/>
      <c r="M214" s="30"/>
      <c r="N214" s="30"/>
      <c r="P214" s="73"/>
      <c r="Q214" s="86"/>
      <c r="R214" s="29" t="s">
        <v>287</v>
      </c>
      <c r="S214" s="38">
        <f>IF(Suggested="Yes",AA214,AG214)</f>
        <v>30.3</v>
      </c>
      <c r="T214" s="36" t="s">
        <v>45</v>
      </c>
      <c r="U214" s="5" t="str">
        <f>+Instructions!$B$3</f>
        <v>D</v>
      </c>
      <c r="V214" s="51"/>
      <c r="W214" s="55">
        <f>+Instructions!$C$22</f>
        <v>0</v>
      </c>
      <c r="X214" s="38">
        <f>ROUND($AA214*(1-W214)+0.004999,2)</f>
        <v>30.3</v>
      </c>
      <c r="Y214" s="51"/>
      <c r="Z214" s="6" t="s">
        <v>1201</v>
      </c>
      <c r="AA214" s="38">
        <v>30.3</v>
      </c>
      <c r="AB214" s="59">
        <f t="shared" ref="AB214:AC216" si="51">+W214</f>
        <v>0</v>
      </c>
      <c r="AC214" s="38">
        <f t="shared" si="51"/>
        <v>30.3</v>
      </c>
      <c r="AD214" s="59">
        <f>(AG214-AC214)/AG214</f>
        <v>0</v>
      </c>
      <c r="AE214" s="115"/>
      <c r="AF214" s="124">
        <v>2</v>
      </c>
      <c r="AG214" s="43">
        <f>SUM(AJ214:AL214)+AE214</f>
        <v>30.3</v>
      </c>
      <c r="AH214" s="51"/>
      <c r="AJ214" s="17">
        <f>ROUND(AC214/(1-VLOOKUP(AF214,Group,2,FALSE)),2)</f>
        <v>30.3</v>
      </c>
      <c r="AK214" s="17">
        <f>IF(VLOOKUP(AF214,Group,5,FALSE)="YES",VLOOKUP(ROUND(ROUND(AJ214,1)-AJ214,2),Round,2,FALSE)+VLOOKUP(AF214,Group,6,FALSE),0)</f>
        <v>0</v>
      </c>
      <c r="AL214" s="17">
        <f>IF(VLOOKUP(AF214,Group,7,FALSE)="",0,ROUND(AJ214-0.04999,1)-AJ214+AM214)</f>
        <v>0</v>
      </c>
      <c r="AM214" s="17" t="str">
        <f>IF(VLOOKUP(AF214,Group,7,FALSE)="","",VLOOKUP(AF214,Group,7,FALSE))</f>
        <v/>
      </c>
      <c r="AO214" s="93" t="s">
        <v>59</v>
      </c>
    </row>
    <row r="215" spans="2:41" s="3" customFormat="1" ht="9.9499999999999993" customHeight="1" x14ac:dyDescent="0.2">
      <c r="B215" s="108" t="s">
        <v>44</v>
      </c>
      <c r="D215" s="39"/>
      <c r="E215" s="73" t="s">
        <v>114</v>
      </c>
      <c r="F215" s="73"/>
      <c r="G215" s="30" t="s">
        <v>151</v>
      </c>
      <c r="H215" s="30"/>
      <c r="I215" s="30"/>
      <c r="J215" s="30"/>
      <c r="K215" s="30"/>
      <c r="L215" s="30"/>
      <c r="M215" s="30"/>
      <c r="N215" s="30"/>
      <c r="P215" s="73"/>
      <c r="Q215" s="86"/>
      <c r="R215" s="29" t="s">
        <v>287</v>
      </c>
      <c r="S215" s="38">
        <f>IF(Suggested="Yes",AA215,AG215)</f>
        <v>62.3</v>
      </c>
      <c r="T215" s="36" t="s">
        <v>45</v>
      </c>
      <c r="U215" s="5" t="str">
        <f>+Instructions!$B$3</f>
        <v>D</v>
      </c>
      <c r="V215" s="51"/>
      <c r="W215" s="55">
        <f>+Instructions!$C$22</f>
        <v>0</v>
      </c>
      <c r="X215" s="38">
        <f>ROUND($AA215*(1-W215)+0.004999,2)</f>
        <v>62.3</v>
      </c>
      <c r="Y215" s="51"/>
      <c r="Z215" s="6" t="s">
        <v>1201</v>
      </c>
      <c r="AA215" s="38">
        <v>62.3</v>
      </c>
      <c r="AB215" s="59">
        <f t="shared" si="51"/>
        <v>0</v>
      </c>
      <c r="AC215" s="38">
        <f t="shared" si="51"/>
        <v>62.3</v>
      </c>
      <c r="AD215" s="59">
        <f>(AG215-AC215)/AG215</f>
        <v>0</v>
      </c>
      <c r="AE215" s="115"/>
      <c r="AF215" s="124">
        <v>2</v>
      </c>
      <c r="AG215" s="43">
        <f>SUM(AJ215:AL215)+AE215</f>
        <v>62.3</v>
      </c>
      <c r="AH215" s="51"/>
      <c r="AJ215" s="17">
        <f>ROUND(AC215/(1-VLOOKUP(AF215,Group,2,FALSE)),2)</f>
        <v>62.3</v>
      </c>
      <c r="AK215" s="17">
        <f>IF(VLOOKUP(AF215,Group,5,FALSE)="YES",VLOOKUP(ROUND(ROUND(AJ215,1)-AJ215,2),Round,2,FALSE)+VLOOKUP(AF215,Group,6,FALSE),0)</f>
        <v>0</v>
      </c>
      <c r="AL215" s="17">
        <f>IF(VLOOKUP(AF215,Group,7,FALSE)="",0,ROUND(AJ215-0.04999,1)-AJ215+AM215)</f>
        <v>0</v>
      </c>
      <c r="AM215" s="17" t="str">
        <f>IF(VLOOKUP(AF215,Group,7,FALSE)="","",VLOOKUP(AF215,Group,7,FALSE))</f>
        <v/>
      </c>
      <c r="AO215" s="93" t="s">
        <v>59</v>
      </c>
    </row>
    <row r="216" spans="2:41" s="3" customFormat="1" ht="9.9499999999999993" customHeight="1" x14ac:dyDescent="0.2">
      <c r="B216" s="108" t="s">
        <v>44</v>
      </c>
      <c r="D216" s="39"/>
      <c r="E216" s="73" t="s">
        <v>110</v>
      </c>
      <c r="F216" s="73"/>
      <c r="G216" s="30" t="s">
        <v>641</v>
      </c>
      <c r="H216" s="30"/>
      <c r="I216" s="30"/>
      <c r="J216" s="30"/>
      <c r="K216" s="30"/>
      <c r="L216" s="30"/>
      <c r="M216" s="30"/>
      <c r="N216" s="30"/>
      <c r="P216" s="73"/>
      <c r="Q216" s="86"/>
      <c r="R216" s="29" t="s">
        <v>287</v>
      </c>
      <c r="S216" s="38">
        <f>IF(Suggested="Yes",AA216,AG216)</f>
        <v>74.95</v>
      </c>
      <c r="T216" s="36" t="s">
        <v>45</v>
      </c>
      <c r="U216" s="5" t="str">
        <f>+Instructions!$B$3</f>
        <v>D</v>
      </c>
      <c r="V216" s="51"/>
      <c r="W216" s="55">
        <f>+Instructions!$C$22</f>
        <v>0</v>
      </c>
      <c r="X216" s="38">
        <f>ROUND($AA216*(1-W216)+0.004999,2)</f>
        <v>74.95</v>
      </c>
      <c r="Y216" s="51"/>
      <c r="Z216" s="6" t="s">
        <v>1201</v>
      </c>
      <c r="AA216" s="38">
        <v>74.95</v>
      </c>
      <c r="AB216" s="59">
        <f t="shared" si="51"/>
        <v>0</v>
      </c>
      <c r="AC216" s="38">
        <f t="shared" si="51"/>
        <v>74.95</v>
      </c>
      <c r="AD216" s="59">
        <f>(AG216-AC216)/AG216</f>
        <v>0</v>
      </c>
      <c r="AE216" s="115"/>
      <c r="AF216" s="124">
        <v>2</v>
      </c>
      <c r="AG216" s="43">
        <f>SUM(AJ216:AL216)+AE216</f>
        <v>74.95</v>
      </c>
      <c r="AH216" s="51"/>
      <c r="AJ216" s="17">
        <f>ROUND(AC216/(1-VLOOKUP(AF216,Group,2,FALSE)),2)</f>
        <v>74.95</v>
      </c>
      <c r="AK216" s="17">
        <f>IF(VLOOKUP(AF216,Group,5,FALSE)="YES",VLOOKUP(ROUND(ROUND(AJ216,1)-AJ216,2),Round,2,FALSE)+VLOOKUP(AF216,Group,6,FALSE),0)</f>
        <v>0</v>
      </c>
      <c r="AL216" s="17">
        <f>IF(VLOOKUP(AF216,Group,7,FALSE)="",0,ROUND(AJ216-0.04999,1)-AJ216+AM216)</f>
        <v>0</v>
      </c>
      <c r="AM216" s="17" t="str">
        <f>IF(VLOOKUP(AF216,Group,7,FALSE)="","",VLOOKUP(AF216,Group,7,FALSE))</f>
        <v/>
      </c>
      <c r="AO216" s="93" t="s">
        <v>59</v>
      </c>
    </row>
    <row r="217" spans="2:41" s="3" customFormat="1" ht="1.5" customHeight="1" x14ac:dyDescent="0.2">
      <c r="P217" s="73"/>
      <c r="Q217" s="86"/>
      <c r="R217" s="6"/>
      <c r="S217" s="38"/>
      <c r="T217" s="6"/>
      <c r="U217" s="5"/>
      <c r="V217" s="51"/>
      <c r="W217" s="55"/>
      <c r="X217" s="15"/>
      <c r="Y217" s="51"/>
      <c r="Z217" s="38"/>
      <c r="AA217" s="38"/>
      <c r="AB217" s="54"/>
      <c r="AC217" s="17"/>
      <c r="AD217" s="15"/>
      <c r="AE217" s="64"/>
      <c r="AF217" s="118"/>
      <c r="AG217" s="38"/>
      <c r="AH217" s="51"/>
      <c r="AJ217" s="17"/>
      <c r="AK217" s="17"/>
      <c r="AL217" s="17"/>
      <c r="AM217" s="17"/>
      <c r="AO217" s="31" t="s">
        <v>59</v>
      </c>
    </row>
    <row r="218" spans="2:41" s="191" customFormat="1" ht="9.6" customHeight="1" x14ac:dyDescent="0.2">
      <c r="D218" s="192" t="s">
        <v>52</v>
      </c>
      <c r="E218" s="191" t="s">
        <v>1063</v>
      </c>
      <c r="P218" s="193"/>
      <c r="Q218" s="194"/>
      <c r="R218" s="195"/>
      <c r="S218" s="196"/>
      <c r="T218" s="195"/>
      <c r="U218" s="197"/>
      <c r="V218" s="198"/>
      <c r="W218" s="201"/>
      <c r="X218" s="200"/>
      <c r="Y218" s="198"/>
      <c r="Z218" s="196"/>
      <c r="AA218" s="196"/>
      <c r="AB218" s="202"/>
      <c r="AC218" s="199"/>
      <c r="AD218" s="200"/>
      <c r="AE218" s="203"/>
      <c r="AF218" s="204"/>
      <c r="AG218" s="196"/>
      <c r="AH218" s="198"/>
      <c r="AJ218" s="199"/>
      <c r="AK218" s="199"/>
      <c r="AL218" s="199"/>
      <c r="AM218" s="199"/>
      <c r="AO218" s="205"/>
    </row>
    <row r="219" spans="2:41" s="191" customFormat="1" ht="9.6" customHeight="1" x14ac:dyDescent="0.2">
      <c r="D219" s="192"/>
      <c r="E219" s="191" t="s">
        <v>1064</v>
      </c>
      <c r="P219" s="193"/>
      <c r="Q219" s="194"/>
      <c r="R219" s="195"/>
      <c r="S219" s="196"/>
      <c r="T219" s="195"/>
      <c r="U219" s="197"/>
      <c r="V219" s="198"/>
      <c r="W219" s="201"/>
      <c r="X219" s="200"/>
      <c r="Y219" s="198"/>
      <c r="Z219" s="196"/>
      <c r="AA219" s="196"/>
      <c r="AB219" s="202"/>
      <c r="AC219" s="199"/>
      <c r="AD219" s="200"/>
      <c r="AE219" s="203"/>
      <c r="AF219" s="204"/>
      <c r="AG219" s="196"/>
      <c r="AH219" s="198"/>
      <c r="AJ219" s="199"/>
      <c r="AK219" s="199"/>
      <c r="AL219" s="199"/>
      <c r="AM219" s="199"/>
      <c r="AO219" s="205"/>
    </row>
    <row r="220" spans="2:41" s="191" customFormat="1" ht="9.6" customHeight="1" x14ac:dyDescent="0.2">
      <c r="D220" s="192"/>
      <c r="E220" s="191" t="s">
        <v>997</v>
      </c>
      <c r="P220" s="193"/>
      <c r="Q220" s="194"/>
      <c r="R220" s="195"/>
      <c r="S220" s="196"/>
      <c r="T220" s="195"/>
      <c r="U220" s="197"/>
      <c r="V220" s="198"/>
      <c r="W220" s="201"/>
      <c r="X220" s="200"/>
      <c r="Y220" s="198"/>
      <c r="Z220" s="196"/>
      <c r="AA220" s="196"/>
      <c r="AB220" s="202"/>
      <c r="AC220" s="199"/>
      <c r="AD220" s="200"/>
      <c r="AE220" s="203"/>
      <c r="AF220" s="204"/>
      <c r="AG220" s="196"/>
      <c r="AH220" s="198"/>
      <c r="AJ220" s="199"/>
      <c r="AK220" s="199"/>
      <c r="AL220" s="199"/>
      <c r="AM220" s="199"/>
      <c r="AO220" s="205"/>
    </row>
    <row r="221" spans="2:41" s="3" customFormat="1" ht="3.95" customHeight="1" x14ac:dyDescent="0.2">
      <c r="P221" s="73"/>
      <c r="Q221" s="86"/>
      <c r="R221" s="6"/>
      <c r="S221" s="38"/>
      <c r="T221" s="6"/>
      <c r="U221" s="5"/>
      <c r="V221" s="51"/>
      <c r="W221" s="55"/>
      <c r="X221" s="15"/>
      <c r="Y221" s="51"/>
      <c r="Z221" s="38"/>
      <c r="AA221" s="38"/>
      <c r="AB221" s="54"/>
      <c r="AC221" s="17"/>
      <c r="AD221" s="15"/>
      <c r="AE221" s="64"/>
      <c r="AF221" s="118"/>
      <c r="AG221" s="38"/>
      <c r="AH221" s="51"/>
      <c r="AJ221" s="17"/>
      <c r="AK221" s="17"/>
      <c r="AL221" s="17"/>
      <c r="AM221" s="17"/>
      <c r="AO221" s="31" t="s">
        <v>59</v>
      </c>
    </row>
    <row r="222" spans="2:41" s="3" customFormat="1" ht="9.9499999999999993" customHeight="1" x14ac:dyDescent="0.2">
      <c r="C222" s="280" t="s">
        <v>750</v>
      </c>
      <c r="D222" s="280"/>
      <c r="E222" s="280"/>
      <c r="F222" s="280"/>
      <c r="G222" s="280"/>
      <c r="H222" s="280"/>
      <c r="I222" s="280"/>
      <c r="J222" s="280"/>
      <c r="K222" s="280"/>
      <c r="L222" s="280"/>
      <c r="M222" s="280"/>
      <c r="N222" s="280"/>
      <c r="P222" s="148"/>
      <c r="Q222" s="6"/>
      <c r="S222" s="21"/>
      <c r="T222" s="67"/>
      <c r="U222" s="5"/>
      <c r="V222" s="51"/>
      <c r="W222" s="69"/>
      <c r="X222" s="69"/>
      <c r="Y222" s="51"/>
      <c r="Z222" s="38"/>
      <c r="AA222" s="38"/>
      <c r="AB222" s="54"/>
      <c r="AC222" s="17"/>
      <c r="AD222" s="15"/>
      <c r="AE222" s="64"/>
      <c r="AF222" s="118"/>
      <c r="AG222" s="17"/>
      <c r="AH222" s="51"/>
      <c r="AJ222" s="17"/>
      <c r="AK222" s="17"/>
      <c r="AL222" s="17"/>
      <c r="AM222" s="17"/>
      <c r="AO222" s="31" t="s">
        <v>59</v>
      </c>
    </row>
    <row r="223" spans="2:41" s="3" customFormat="1" ht="3.95" customHeight="1" x14ac:dyDescent="0.2">
      <c r="P223" s="73"/>
      <c r="Q223" s="86"/>
      <c r="R223" s="6"/>
      <c r="S223" s="38"/>
      <c r="T223" s="6"/>
      <c r="U223" s="5"/>
      <c r="V223" s="51"/>
      <c r="W223" s="55"/>
      <c r="X223" s="15"/>
      <c r="Y223" s="51"/>
      <c r="Z223" s="38"/>
      <c r="AA223" s="38"/>
      <c r="AB223" s="54"/>
      <c r="AC223" s="17"/>
      <c r="AD223" s="15"/>
      <c r="AE223" s="64"/>
      <c r="AF223" s="118"/>
      <c r="AG223" s="38"/>
      <c r="AH223" s="51"/>
      <c r="AJ223" s="17"/>
      <c r="AK223" s="17"/>
      <c r="AL223" s="17"/>
      <c r="AM223" s="17"/>
      <c r="AO223" s="31" t="s">
        <v>59</v>
      </c>
    </row>
    <row r="224" spans="2:41" s="3" customFormat="1" ht="9.9499999999999993" customHeight="1" x14ac:dyDescent="0.2">
      <c r="C224" s="154" t="s">
        <v>664</v>
      </c>
      <c r="D224" s="147"/>
      <c r="E224" s="147"/>
      <c r="I224" s="3" t="s">
        <v>88</v>
      </c>
      <c r="P224" s="148"/>
      <c r="Q224" s="6"/>
      <c r="R224" s="218" t="s">
        <v>522</v>
      </c>
      <c r="S224" s="219" t="s">
        <v>526</v>
      </c>
      <c r="T224" s="222"/>
      <c r="U224" s="5"/>
      <c r="V224" s="51"/>
      <c r="W224" s="69"/>
      <c r="X224" s="69"/>
      <c r="Y224" s="51"/>
      <c r="Z224" s="38"/>
      <c r="AA224" s="38"/>
      <c r="AB224" s="54"/>
      <c r="AC224" s="17"/>
      <c r="AD224" s="15"/>
      <c r="AE224" s="64"/>
      <c r="AF224" s="118"/>
      <c r="AG224" s="17"/>
      <c r="AH224" s="51"/>
      <c r="AJ224" s="17"/>
      <c r="AK224" s="17"/>
      <c r="AL224" s="17"/>
      <c r="AM224" s="17"/>
      <c r="AO224" s="31" t="s">
        <v>59</v>
      </c>
    </row>
    <row r="225" spans="2:41" s="3" customFormat="1" ht="3" customHeight="1" x14ac:dyDescent="0.2">
      <c r="P225" s="73"/>
      <c r="Q225" s="86"/>
      <c r="R225" s="6"/>
      <c r="S225" s="38"/>
      <c r="T225" s="6"/>
      <c r="U225" s="5"/>
      <c r="V225" s="51"/>
      <c r="W225" s="55"/>
      <c r="X225" s="15"/>
      <c r="Y225" s="51"/>
      <c r="Z225" s="38"/>
      <c r="AA225" s="38"/>
      <c r="AB225" s="54"/>
      <c r="AC225" s="17"/>
      <c r="AD225" s="15"/>
      <c r="AE225" s="64"/>
      <c r="AF225" s="118"/>
      <c r="AG225" s="38"/>
      <c r="AH225" s="51"/>
      <c r="AJ225" s="17"/>
      <c r="AK225" s="17"/>
      <c r="AL225" s="17"/>
      <c r="AM225" s="17"/>
      <c r="AO225" s="31" t="s">
        <v>59</v>
      </c>
    </row>
    <row r="226" spans="2:41" s="156" customFormat="1" ht="9.9499999999999993" customHeight="1" x14ac:dyDescent="0.2">
      <c r="C226" s="159"/>
      <c r="D226" s="39" t="s">
        <v>8</v>
      </c>
      <c r="E226" s="150" t="s">
        <v>222</v>
      </c>
      <c r="F226" s="150"/>
      <c r="G226" s="150" t="s">
        <v>666</v>
      </c>
      <c r="K226" s="150" t="s">
        <v>669</v>
      </c>
      <c r="L226" s="150"/>
      <c r="M226" s="150"/>
      <c r="P226" s="150"/>
      <c r="Q226" s="150"/>
      <c r="R226" s="150"/>
      <c r="S226" s="38"/>
      <c r="T226" s="150"/>
      <c r="U226" s="160"/>
      <c r="V226" s="161"/>
      <c r="W226" s="164"/>
      <c r="X226" s="164"/>
      <c r="Y226" s="161"/>
      <c r="Z226" s="165"/>
      <c r="AA226" s="165"/>
      <c r="AB226" s="166"/>
      <c r="AC226" s="162"/>
      <c r="AD226" s="163"/>
      <c r="AE226" s="167"/>
      <c r="AF226" s="168"/>
      <c r="AG226" s="162"/>
      <c r="AH226" s="161"/>
      <c r="AJ226" s="162"/>
      <c r="AK226" s="162"/>
      <c r="AL226" s="162"/>
      <c r="AM226" s="162"/>
      <c r="AO226" s="169" t="s">
        <v>59</v>
      </c>
    </row>
    <row r="227" spans="2:41" s="156" customFormat="1" ht="9.9499999999999993" customHeight="1" x14ac:dyDescent="0.2">
      <c r="C227" s="159"/>
      <c r="E227" s="150" t="s">
        <v>665</v>
      </c>
      <c r="F227" s="150"/>
      <c r="G227" s="150" t="s">
        <v>667</v>
      </c>
      <c r="K227" s="150" t="s">
        <v>668</v>
      </c>
      <c r="L227" s="150"/>
      <c r="P227" s="150"/>
      <c r="Q227" s="150"/>
      <c r="R227" s="150"/>
      <c r="S227" s="38"/>
      <c r="T227" s="150"/>
      <c r="U227" s="160"/>
      <c r="V227" s="161"/>
      <c r="W227" s="164"/>
      <c r="X227" s="164"/>
      <c r="Y227" s="161"/>
      <c r="Z227" s="165"/>
      <c r="AA227" s="165"/>
      <c r="AB227" s="166"/>
      <c r="AC227" s="162"/>
      <c r="AD227" s="163"/>
      <c r="AE227" s="167"/>
      <c r="AF227" s="168"/>
      <c r="AG227" s="162"/>
      <c r="AH227" s="161"/>
      <c r="AJ227" s="162"/>
      <c r="AK227" s="162"/>
      <c r="AL227" s="162"/>
      <c r="AM227" s="162"/>
      <c r="AO227" s="169" t="s">
        <v>59</v>
      </c>
    </row>
    <row r="228" spans="2:41" s="3" customFormat="1" ht="1.5" customHeight="1" x14ac:dyDescent="0.2">
      <c r="P228" s="73"/>
      <c r="Q228" s="86"/>
      <c r="R228" s="6"/>
      <c r="S228" s="38"/>
      <c r="T228" s="6"/>
      <c r="U228" s="5"/>
      <c r="V228" s="51"/>
      <c r="W228" s="55"/>
      <c r="X228" s="15"/>
      <c r="Y228" s="51"/>
      <c r="Z228" s="38"/>
      <c r="AA228" s="38"/>
      <c r="AB228" s="54"/>
      <c r="AC228" s="17"/>
      <c r="AD228" s="15"/>
      <c r="AE228" s="64"/>
      <c r="AF228" s="118"/>
      <c r="AG228" s="38"/>
      <c r="AH228" s="51"/>
      <c r="AJ228" s="17"/>
      <c r="AK228" s="17"/>
      <c r="AL228" s="17"/>
      <c r="AM228" s="17"/>
      <c r="AO228" s="31" t="s">
        <v>59</v>
      </c>
    </row>
    <row r="229" spans="2:41" s="3" customFormat="1" ht="9.9499999999999993" customHeight="1" x14ac:dyDescent="0.2">
      <c r="B229" s="107" t="s">
        <v>55</v>
      </c>
      <c r="D229" s="39"/>
      <c r="E229" s="73" t="s">
        <v>108</v>
      </c>
      <c r="F229" s="73"/>
      <c r="G229" s="30" t="s">
        <v>168</v>
      </c>
      <c r="H229" s="30"/>
      <c r="I229" s="30" t="s">
        <v>200</v>
      </c>
      <c r="J229" s="30"/>
      <c r="K229" s="30"/>
      <c r="L229" s="30"/>
      <c r="M229" s="30"/>
      <c r="N229" s="30"/>
      <c r="P229" s="73" t="s">
        <v>119</v>
      </c>
      <c r="Q229" s="86"/>
      <c r="R229" s="29" t="s">
        <v>51</v>
      </c>
      <c r="S229" s="38">
        <f t="shared" ref="S229" si="52">IF(Suggested="Yes",AA229,AG229)</f>
        <v>17.25</v>
      </c>
      <c r="T229" s="36" t="s">
        <v>46</v>
      </c>
      <c r="U229" s="5" t="str">
        <f>+Instructions!$B$3</f>
        <v>D</v>
      </c>
      <c r="V229" s="51"/>
      <c r="W229" s="55">
        <f>+Instructions!$C$22</f>
        <v>0</v>
      </c>
      <c r="X229" s="17">
        <f t="shared" ref="X229" si="53">ROUND($AA229*(1-W229)+0.004999,2)</f>
        <v>17.25</v>
      </c>
      <c r="Y229" s="51"/>
      <c r="Z229" s="6" t="s">
        <v>1201</v>
      </c>
      <c r="AA229" s="38">
        <v>17.25</v>
      </c>
      <c r="AB229" s="59">
        <f t="shared" ref="AB229" si="54">+W229</f>
        <v>0</v>
      </c>
      <c r="AC229" s="17">
        <f t="shared" ref="AC229" si="55">+X229</f>
        <v>17.25</v>
      </c>
      <c r="AD229" s="12">
        <f t="shared" ref="AD229" si="56">(AG229-AC229)/AG229</f>
        <v>0</v>
      </c>
      <c r="AE229" s="115"/>
      <c r="AF229" s="122">
        <v>1</v>
      </c>
      <c r="AG229" s="37">
        <f t="shared" ref="AG229" si="57">SUM(AJ229:AL229)+AE229</f>
        <v>17.25</v>
      </c>
      <c r="AH229" s="51"/>
      <c r="AJ229" s="17">
        <f t="shared" ref="AJ229" si="58">ROUND(AC229/(1-VLOOKUP(AF229,Group,2,FALSE)),2)</f>
        <v>17.25</v>
      </c>
      <c r="AK229" s="17">
        <f t="shared" ref="AK229" si="59">IF(VLOOKUP(AF229,Group,5,FALSE)="YES",VLOOKUP(ROUND(ROUND(AJ229,1)-AJ229,2),Round,2,FALSE)+VLOOKUP(AF229,Group,6,FALSE),0)</f>
        <v>0</v>
      </c>
      <c r="AL229" s="17">
        <f t="shared" ref="AL229" si="60">IF(VLOOKUP(AF229,Group,7,FALSE)="",0,ROUND(AJ229-0.04999,1)-AJ229+AM229)</f>
        <v>0</v>
      </c>
      <c r="AM229" s="17" t="str">
        <f t="shared" ref="AM229" si="61">IF(VLOOKUP(AF229,Group,7,FALSE)="","",VLOOKUP(AF229,Group,7,FALSE))</f>
        <v/>
      </c>
      <c r="AO229" s="31" t="s">
        <v>59</v>
      </c>
    </row>
    <row r="230" spans="2:41" s="3" customFormat="1" ht="1.5" customHeight="1" x14ac:dyDescent="0.2">
      <c r="P230" s="73"/>
      <c r="Q230" s="86"/>
      <c r="R230" s="6"/>
      <c r="S230" s="38"/>
      <c r="T230" s="6"/>
      <c r="U230" s="5"/>
      <c r="V230" s="51"/>
      <c r="W230" s="55"/>
      <c r="X230" s="15"/>
      <c r="Y230" s="51"/>
      <c r="Z230" s="38"/>
      <c r="AA230" s="38"/>
      <c r="AB230" s="54"/>
      <c r="AC230" s="17"/>
      <c r="AD230" s="15"/>
      <c r="AE230" s="64"/>
      <c r="AF230" s="118"/>
      <c r="AG230" s="38"/>
      <c r="AH230" s="51"/>
      <c r="AJ230" s="17"/>
      <c r="AK230" s="17"/>
      <c r="AL230" s="17"/>
      <c r="AM230" s="17"/>
      <c r="AO230" s="31" t="s">
        <v>59</v>
      </c>
    </row>
    <row r="231" spans="2:41" s="3" customFormat="1" ht="9.9499999999999993" customHeight="1" x14ac:dyDescent="0.2">
      <c r="B231" s="108" t="s">
        <v>44</v>
      </c>
      <c r="D231" s="39" t="s">
        <v>88</v>
      </c>
      <c r="E231" s="73" t="s">
        <v>106</v>
      </c>
      <c r="F231" s="73"/>
      <c r="G231" s="30" t="s">
        <v>151</v>
      </c>
      <c r="H231" s="30"/>
      <c r="I231" s="30"/>
      <c r="J231" s="30"/>
      <c r="K231" s="30"/>
      <c r="L231" s="30"/>
      <c r="M231" s="30"/>
      <c r="N231" s="30"/>
      <c r="P231" s="73"/>
      <c r="Q231" s="86"/>
      <c r="R231" s="29" t="s">
        <v>99</v>
      </c>
      <c r="S231" s="38">
        <f>IF(Suggested="Yes",AA231,AG231)</f>
        <v>30.3</v>
      </c>
      <c r="T231" s="36" t="s">
        <v>45</v>
      </c>
      <c r="U231" s="5" t="str">
        <f>+Instructions!$B$3</f>
        <v>D</v>
      </c>
      <c r="V231" s="51"/>
      <c r="W231" s="55">
        <f>+Instructions!$C$22</f>
        <v>0</v>
      </c>
      <c r="X231" s="38">
        <f>ROUND($AA231*(1-W231)+0.004999,2)</f>
        <v>30.3</v>
      </c>
      <c r="Y231" s="51"/>
      <c r="Z231" s="6" t="s">
        <v>1201</v>
      </c>
      <c r="AA231" s="38">
        <v>30.3</v>
      </c>
      <c r="AB231" s="59">
        <f>+W231</f>
        <v>0</v>
      </c>
      <c r="AC231" s="38">
        <f>+X231</f>
        <v>30.3</v>
      </c>
      <c r="AD231" s="59">
        <f>(AG231-AC231)/AG231</f>
        <v>0</v>
      </c>
      <c r="AE231" s="115"/>
      <c r="AF231" s="124">
        <v>2</v>
      </c>
      <c r="AG231" s="43">
        <f>SUM(AJ231:AL231)+AE231</f>
        <v>30.3</v>
      </c>
      <c r="AH231" s="51"/>
      <c r="AJ231" s="17">
        <f>ROUND(AC231/(1-VLOOKUP(AF231,Group,2,FALSE)),2)</f>
        <v>30.3</v>
      </c>
      <c r="AK231" s="17">
        <f>IF(VLOOKUP(AF231,Group,5,FALSE)="YES",VLOOKUP(ROUND(ROUND(AJ231,1)-AJ231,2),Round,2,FALSE)+VLOOKUP(AF231,Group,6,FALSE),0)</f>
        <v>0</v>
      </c>
      <c r="AL231" s="17">
        <f>IF(VLOOKUP(AF231,Group,7,FALSE)="",0,ROUND(AJ231-0.04999,1)-AJ231+AM231)</f>
        <v>0</v>
      </c>
      <c r="AM231" s="17" t="str">
        <f>IF(VLOOKUP(AF231,Group,7,FALSE)="","",VLOOKUP(AF231,Group,7,FALSE))</f>
        <v/>
      </c>
      <c r="AO231" s="31" t="s">
        <v>59</v>
      </c>
    </row>
    <row r="232" spans="2:41" s="3" customFormat="1" ht="3" customHeight="1" x14ac:dyDescent="0.2">
      <c r="P232" s="73"/>
      <c r="Q232" s="86"/>
      <c r="R232" s="6"/>
      <c r="S232" s="38"/>
      <c r="T232" s="6"/>
      <c r="U232" s="5"/>
      <c r="V232" s="51"/>
      <c r="W232" s="55"/>
      <c r="X232" s="15"/>
      <c r="Y232" s="51"/>
      <c r="Z232" s="38"/>
      <c r="AA232" s="38"/>
      <c r="AB232" s="54"/>
      <c r="AC232" s="17"/>
      <c r="AD232" s="15"/>
      <c r="AE232" s="64"/>
      <c r="AF232" s="118"/>
      <c r="AG232" s="38"/>
      <c r="AH232" s="51"/>
      <c r="AJ232" s="17"/>
      <c r="AK232" s="17"/>
      <c r="AL232" s="17"/>
      <c r="AM232" s="17"/>
      <c r="AO232" s="31" t="s">
        <v>59</v>
      </c>
    </row>
    <row r="233" spans="2:41" s="3" customFormat="1" ht="9.9499999999999993" customHeight="1" x14ac:dyDescent="0.2">
      <c r="B233" s="107" t="s">
        <v>55</v>
      </c>
      <c r="D233" s="39"/>
      <c r="E233" s="73" t="s">
        <v>108</v>
      </c>
      <c r="F233" s="73"/>
      <c r="G233" s="30" t="s">
        <v>223</v>
      </c>
      <c r="H233" s="30"/>
      <c r="I233" s="30" t="s">
        <v>201</v>
      </c>
      <c r="J233" s="30"/>
      <c r="K233" s="30"/>
      <c r="L233" s="30"/>
      <c r="M233" s="30"/>
      <c r="N233" s="30"/>
      <c r="P233" s="73" t="s">
        <v>119</v>
      </c>
      <c r="Q233" s="86"/>
      <c r="R233" s="29" t="s">
        <v>99</v>
      </c>
      <c r="S233" s="38">
        <f t="shared" ref="S233" si="62">IF(Suggested="Yes",AA233,AG233)</f>
        <v>17.25</v>
      </c>
      <c r="T233" s="36" t="s">
        <v>46</v>
      </c>
      <c r="U233" s="5" t="str">
        <f>+Instructions!$B$3</f>
        <v>D</v>
      </c>
      <c r="V233" s="51"/>
      <c r="W233" s="55">
        <f>+Instructions!$C$22</f>
        <v>0</v>
      </c>
      <c r="X233" s="17">
        <f t="shared" ref="X233" si="63">ROUND($AA233*(1-W233)+0.004999,2)</f>
        <v>17.25</v>
      </c>
      <c r="Y233" s="51"/>
      <c r="Z233" s="6" t="s">
        <v>1201</v>
      </c>
      <c r="AA233" s="38">
        <v>17.25</v>
      </c>
      <c r="AB233" s="59">
        <f>+W233</f>
        <v>0</v>
      </c>
      <c r="AC233" s="17">
        <f>+X233</f>
        <v>17.25</v>
      </c>
      <c r="AD233" s="12">
        <f t="shared" ref="AD233" si="64">(AG233-AC233)/AG233</f>
        <v>0</v>
      </c>
      <c r="AE233" s="115"/>
      <c r="AF233" s="122">
        <v>1</v>
      </c>
      <c r="AG233" s="37">
        <f t="shared" ref="AG233" si="65">SUM(AJ233:AL233)+AE233</f>
        <v>17.25</v>
      </c>
      <c r="AH233" s="51"/>
      <c r="AJ233" s="17">
        <f t="shared" ref="AJ233" si="66">ROUND(AC233/(1-VLOOKUP(AF233,Group,2,FALSE)),2)</f>
        <v>17.25</v>
      </c>
      <c r="AK233" s="17">
        <f t="shared" ref="AK233" si="67">IF(VLOOKUP(AF233,Group,5,FALSE)="YES",VLOOKUP(ROUND(ROUND(AJ233,1)-AJ233,2),Round,2,FALSE)+VLOOKUP(AF233,Group,6,FALSE),0)</f>
        <v>0</v>
      </c>
      <c r="AL233" s="17">
        <f t="shared" ref="AL233" si="68">IF(VLOOKUP(AF233,Group,7,FALSE)="",0,ROUND(AJ233-0.04999,1)-AJ233+AM233)</f>
        <v>0</v>
      </c>
      <c r="AM233" s="17" t="str">
        <f t="shared" ref="AM233" si="69">IF(VLOOKUP(AF233,Group,7,FALSE)="","",VLOOKUP(AF233,Group,7,FALSE))</f>
        <v/>
      </c>
      <c r="AO233" s="31" t="s">
        <v>59</v>
      </c>
    </row>
    <row r="234" spans="2:41" s="3" customFormat="1" ht="1.5" customHeight="1" x14ac:dyDescent="0.2">
      <c r="P234" s="73"/>
      <c r="Q234" s="86"/>
      <c r="R234" s="6"/>
      <c r="S234" s="38"/>
      <c r="T234" s="6"/>
      <c r="U234" s="5"/>
      <c r="V234" s="51"/>
      <c r="W234" s="55"/>
      <c r="X234" s="15"/>
      <c r="Y234" s="51"/>
      <c r="Z234" s="38"/>
      <c r="AA234" s="38"/>
      <c r="AB234" s="54"/>
      <c r="AC234" s="17"/>
      <c r="AD234" s="15"/>
      <c r="AE234" s="64"/>
      <c r="AF234" s="118"/>
      <c r="AG234" s="38"/>
      <c r="AH234" s="51"/>
      <c r="AJ234" s="17"/>
      <c r="AK234" s="17"/>
      <c r="AL234" s="17"/>
      <c r="AM234" s="17"/>
      <c r="AO234" s="31" t="s">
        <v>59</v>
      </c>
    </row>
    <row r="235" spans="2:41" s="191" customFormat="1" ht="9.6" customHeight="1" x14ac:dyDescent="0.2">
      <c r="D235" s="192" t="s">
        <v>52</v>
      </c>
      <c r="E235" s="191" t="s">
        <v>998</v>
      </c>
      <c r="P235" s="193"/>
      <c r="Q235" s="194"/>
      <c r="R235" s="195"/>
      <c r="S235" s="196"/>
      <c r="T235" s="195"/>
      <c r="U235" s="197"/>
      <c r="V235" s="198"/>
      <c r="W235" s="201"/>
      <c r="X235" s="200"/>
      <c r="Y235" s="198"/>
      <c r="Z235" s="196"/>
      <c r="AA235" s="196"/>
      <c r="AB235" s="202"/>
      <c r="AC235" s="199"/>
      <c r="AD235" s="200"/>
      <c r="AE235" s="203"/>
      <c r="AF235" s="204"/>
      <c r="AG235" s="196"/>
      <c r="AH235" s="198"/>
      <c r="AJ235" s="199"/>
      <c r="AK235" s="199"/>
      <c r="AL235" s="199"/>
      <c r="AM235" s="199"/>
      <c r="AO235" s="205"/>
    </row>
    <row r="236" spans="2:41" s="191" customFormat="1" ht="9.6" customHeight="1" x14ac:dyDescent="0.2">
      <c r="D236" s="192"/>
      <c r="E236" s="191" t="s">
        <v>990</v>
      </c>
      <c r="P236" s="193"/>
      <c r="Q236" s="194"/>
      <c r="R236" s="195"/>
      <c r="S236" s="196"/>
      <c r="T236" s="195"/>
      <c r="U236" s="197"/>
      <c r="V236" s="198"/>
      <c r="W236" s="201"/>
      <c r="X236" s="200"/>
      <c r="Y236" s="198"/>
      <c r="Z236" s="196"/>
      <c r="AA236" s="196"/>
      <c r="AB236" s="202"/>
      <c r="AC236" s="199"/>
      <c r="AD236" s="200"/>
      <c r="AE236" s="203"/>
      <c r="AF236" s="204"/>
      <c r="AG236" s="196"/>
      <c r="AH236" s="198"/>
      <c r="AJ236" s="199"/>
      <c r="AK236" s="199"/>
      <c r="AL236" s="199"/>
      <c r="AM236" s="199"/>
      <c r="AO236" s="205"/>
    </row>
    <row r="237" spans="2:41" s="3" customFormat="1" ht="3.95" customHeight="1" x14ac:dyDescent="0.2">
      <c r="P237" s="73"/>
      <c r="Q237" s="86"/>
      <c r="R237" s="6"/>
      <c r="S237" s="38"/>
      <c r="T237" s="6"/>
      <c r="U237" s="5"/>
      <c r="V237" s="51"/>
      <c r="W237" s="55"/>
      <c r="X237" s="15"/>
      <c r="Y237" s="51"/>
      <c r="Z237" s="38"/>
      <c r="AA237" s="38"/>
      <c r="AB237" s="54"/>
      <c r="AC237" s="17"/>
      <c r="AD237" s="15"/>
      <c r="AE237" s="64"/>
      <c r="AF237" s="118"/>
      <c r="AG237" s="38"/>
      <c r="AH237" s="51"/>
      <c r="AJ237" s="17"/>
      <c r="AK237" s="17"/>
      <c r="AL237" s="17"/>
      <c r="AM237" s="17"/>
      <c r="AO237" s="31" t="s">
        <v>59</v>
      </c>
    </row>
    <row r="238" spans="2:41" s="3" customFormat="1" ht="9.75" customHeight="1" x14ac:dyDescent="0.2">
      <c r="C238" s="154" t="s">
        <v>715</v>
      </c>
      <c r="D238" s="147"/>
      <c r="E238" s="147"/>
      <c r="I238" s="3" t="s">
        <v>88</v>
      </c>
      <c r="P238" s="148"/>
      <c r="Q238" s="6"/>
      <c r="R238" s="218" t="s">
        <v>522</v>
      </c>
      <c r="S238" s="219" t="s">
        <v>751</v>
      </c>
      <c r="T238" s="222"/>
      <c r="U238" s="5"/>
      <c r="V238" s="51"/>
      <c r="W238" s="69"/>
      <c r="X238" s="69"/>
      <c r="Y238" s="51"/>
      <c r="Z238" s="38"/>
      <c r="AA238" s="38"/>
      <c r="AB238" s="54"/>
      <c r="AC238" s="17"/>
      <c r="AD238" s="15"/>
      <c r="AE238" s="64"/>
      <c r="AF238" s="118"/>
      <c r="AG238" s="17"/>
      <c r="AH238" s="51"/>
      <c r="AJ238" s="17"/>
      <c r="AK238" s="17"/>
      <c r="AL238" s="17"/>
      <c r="AM238" s="17"/>
      <c r="AO238" s="31" t="s">
        <v>59</v>
      </c>
    </row>
    <row r="239" spans="2:41" s="3" customFormat="1" ht="3" customHeight="1" x14ac:dyDescent="0.2">
      <c r="P239" s="73"/>
      <c r="Q239" s="86"/>
      <c r="R239" s="6"/>
      <c r="S239" s="38"/>
      <c r="T239" s="6"/>
      <c r="U239" s="5"/>
      <c r="V239" s="51"/>
      <c r="W239" s="55"/>
      <c r="X239" s="15"/>
      <c r="Y239" s="51"/>
      <c r="Z239" s="38"/>
      <c r="AA239" s="38"/>
      <c r="AB239" s="54"/>
      <c r="AC239" s="17"/>
      <c r="AD239" s="15"/>
      <c r="AE239" s="64"/>
      <c r="AF239" s="118"/>
      <c r="AG239" s="38"/>
      <c r="AH239" s="51"/>
      <c r="AJ239" s="17"/>
      <c r="AK239" s="17"/>
      <c r="AL239" s="17"/>
      <c r="AM239" s="17"/>
      <c r="AO239" s="31" t="s">
        <v>59</v>
      </c>
    </row>
    <row r="240" spans="2:41" s="3" customFormat="1" ht="9.9499999999999993" customHeight="1" x14ac:dyDescent="0.2">
      <c r="C240" s="155" t="s">
        <v>716</v>
      </c>
      <c r="D240" s="155"/>
      <c r="E240" s="150"/>
      <c r="H240" s="150"/>
      <c r="I240" s="150"/>
      <c r="K240" s="150"/>
      <c r="M240" s="150"/>
      <c r="P240" s="30"/>
      <c r="Q240" s="30"/>
      <c r="R240" s="30"/>
      <c r="S240" s="38"/>
      <c r="T240" s="30"/>
      <c r="U240" s="5"/>
      <c r="V240" s="51"/>
      <c r="W240" s="69"/>
      <c r="X240" s="69"/>
      <c r="Y240" s="51"/>
      <c r="Z240" s="38"/>
      <c r="AA240" s="38"/>
      <c r="AB240" s="54"/>
      <c r="AC240" s="17"/>
      <c r="AD240" s="15"/>
      <c r="AE240" s="64"/>
      <c r="AF240" s="118"/>
      <c r="AG240" s="17"/>
      <c r="AH240" s="51"/>
      <c r="AJ240" s="17"/>
      <c r="AK240" s="17"/>
      <c r="AL240" s="17"/>
      <c r="AM240" s="17"/>
      <c r="AO240" s="31" t="s">
        <v>59</v>
      </c>
    </row>
    <row r="241" spans="2:41" s="3" customFormat="1" ht="1.5" customHeight="1" x14ac:dyDescent="0.2">
      <c r="P241" s="73"/>
      <c r="Q241" s="86"/>
      <c r="R241" s="6"/>
      <c r="S241" s="38"/>
      <c r="T241" s="6"/>
      <c r="U241" s="5"/>
      <c r="V241" s="51"/>
      <c r="W241" s="55"/>
      <c r="X241" s="15"/>
      <c r="Y241" s="51"/>
      <c r="Z241" s="38"/>
      <c r="AA241" s="38"/>
      <c r="AB241" s="54"/>
      <c r="AC241" s="17"/>
      <c r="AD241" s="15"/>
      <c r="AE241" s="64"/>
      <c r="AF241" s="118"/>
      <c r="AG241" s="38"/>
      <c r="AH241" s="51"/>
      <c r="AJ241" s="17"/>
      <c r="AK241" s="17"/>
      <c r="AL241" s="17"/>
      <c r="AM241" s="17"/>
      <c r="AO241" s="31" t="s">
        <v>59</v>
      </c>
    </row>
    <row r="242" spans="2:41" s="156" customFormat="1" ht="9.9499999999999993" customHeight="1" x14ac:dyDescent="0.2">
      <c r="C242" s="159"/>
      <c r="D242" s="39"/>
      <c r="E242" s="150" t="s">
        <v>787</v>
      </c>
      <c r="F242" s="150"/>
      <c r="G242" s="150"/>
      <c r="K242" s="150"/>
      <c r="L242" s="150"/>
      <c r="M242" s="150"/>
      <c r="P242" s="150"/>
      <c r="Q242" s="150"/>
      <c r="R242" s="150"/>
      <c r="S242" s="38"/>
      <c r="T242" s="150"/>
      <c r="U242" s="160"/>
      <c r="V242" s="161"/>
      <c r="W242" s="164"/>
      <c r="X242" s="164"/>
      <c r="Y242" s="161"/>
      <c r="Z242" s="165"/>
      <c r="AA242" s="165"/>
      <c r="AB242" s="166"/>
      <c r="AC242" s="162"/>
      <c r="AD242" s="163"/>
      <c r="AE242" s="167"/>
      <c r="AF242" s="168"/>
      <c r="AG242" s="162"/>
      <c r="AH242" s="161"/>
      <c r="AJ242" s="162"/>
      <c r="AK242" s="162"/>
      <c r="AL242" s="162"/>
      <c r="AM242" s="162"/>
      <c r="AO242" s="169" t="s">
        <v>59</v>
      </c>
    </row>
    <row r="243" spans="2:41" s="3" customFormat="1" ht="1.5" customHeight="1" x14ac:dyDescent="0.2">
      <c r="P243" s="73"/>
      <c r="Q243" s="86"/>
      <c r="R243" s="6"/>
      <c r="S243" s="38"/>
      <c r="T243" s="6"/>
      <c r="U243" s="5"/>
      <c r="V243" s="51"/>
      <c r="W243" s="55"/>
      <c r="X243" s="15"/>
      <c r="Y243" s="51"/>
      <c r="Z243" s="38"/>
      <c r="AA243" s="38"/>
      <c r="AB243" s="54"/>
      <c r="AC243" s="17"/>
      <c r="AD243" s="15"/>
      <c r="AE243" s="64"/>
      <c r="AF243" s="118"/>
      <c r="AG243" s="38"/>
      <c r="AH243" s="51"/>
      <c r="AJ243" s="17"/>
      <c r="AK243" s="17"/>
      <c r="AL243" s="17"/>
      <c r="AM243" s="17"/>
      <c r="AO243" s="31" t="s">
        <v>59</v>
      </c>
    </row>
    <row r="244" spans="2:41" s="3" customFormat="1" ht="9.9499999999999993" customHeight="1" x14ac:dyDescent="0.2">
      <c r="B244" s="107" t="s">
        <v>55</v>
      </c>
      <c r="D244" s="39"/>
      <c r="E244" s="73" t="s">
        <v>717</v>
      </c>
      <c r="F244" s="73"/>
      <c r="G244" s="30" t="s">
        <v>168</v>
      </c>
      <c r="H244" s="30"/>
      <c r="I244" s="30" t="s">
        <v>200</v>
      </c>
      <c r="J244" s="30"/>
      <c r="K244" s="30" t="s">
        <v>718</v>
      </c>
      <c r="L244" s="30"/>
      <c r="M244" s="30"/>
      <c r="N244" s="30"/>
      <c r="P244" s="73" t="s">
        <v>719</v>
      </c>
      <c r="Q244" s="86"/>
      <c r="R244" s="29" t="s">
        <v>51</v>
      </c>
      <c r="S244" s="38">
        <f t="shared" ref="S244:S250" si="70">IF(Suggested="Yes",AA244,AG244)</f>
        <v>31.45</v>
      </c>
      <c r="T244" s="36" t="s">
        <v>46</v>
      </c>
      <c r="U244" s="5" t="str">
        <f>+Instructions!$B$3</f>
        <v>D</v>
      </c>
      <c r="V244" s="51"/>
      <c r="W244" s="55">
        <f>+Instructions!$C$22</f>
        <v>0</v>
      </c>
      <c r="X244" s="17">
        <f t="shared" ref="X244:X250" si="71">ROUND($AA244*(1-W244)+0.004999,2)</f>
        <v>31.45</v>
      </c>
      <c r="Y244" s="51"/>
      <c r="Z244" s="6" t="s">
        <v>1201</v>
      </c>
      <c r="AA244" s="38">
        <v>31.45</v>
      </c>
      <c r="AB244" s="59">
        <f t="shared" ref="AB244:AC250" si="72">+W244</f>
        <v>0</v>
      </c>
      <c r="AC244" s="17">
        <f t="shared" si="72"/>
        <v>31.45</v>
      </c>
      <c r="AD244" s="12">
        <f t="shared" ref="AD244:AD250" si="73">(AG244-AC244)/AG244</f>
        <v>0</v>
      </c>
      <c r="AE244" s="115"/>
      <c r="AF244" s="122">
        <v>1</v>
      </c>
      <c r="AG244" s="37">
        <f t="shared" ref="AG244:AG250" si="74">SUM(AJ244:AL244)+AE244</f>
        <v>31.45</v>
      </c>
      <c r="AH244" s="51"/>
      <c r="AJ244" s="17">
        <f t="shared" ref="AJ244:AJ250" si="75">ROUND(AC244/(1-VLOOKUP(AF244,Group,2,FALSE)),2)</f>
        <v>31.45</v>
      </c>
      <c r="AK244" s="17">
        <f t="shared" ref="AK244:AK250" si="76">IF(VLOOKUP(AF244,Group,5,FALSE)="YES",VLOOKUP(ROUND(ROUND(AJ244,1)-AJ244,2),Round,2,FALSE)+VLOOKUP(AF244,Group,6,FALSE),0)</f>
        <v>0</v>
      </c>
      <c r="AL244" s="17">
        <f t="shared" ref="AL244:AL250" si="77">IF(VLOOKUP(AF244,Group,7,FALSE)="",0,ROUND(AJ244-0.04999,1)-AJ244+AM244)</f>
        <v>0</v>
      </c>
      <c r="AM244" s="17" t="str">
        <f t="shared" ref="AM244:AM250" si="78">IF(VLOOKUP(AF244,Group,7,FALSE)="","",VLOOKUP(AF244,Group,7,FALSE))</f>
        <v/>
      </c>
      <c r="AO244" s="93" t="s">
        <v>59</v>
      </c>
    </row>
    <row r="245" spans="2:41" s="3" customFormat="1" ht="9.9499999999999993" customHeight="1" x14ac:dyDescent="0.2">
      <c r="B245" s="107" t="s">
        <v>55</v>
      </c>
      <c r="D245" s="39"/>
      <c r="E245" s="73" t="s">
        <v>720</v>
      </c>
      <c r="F245" s="73"/>
      <c r="G245" s="30" t="s">
        <v>168</v>
      </c>
      <c r="H245" s="30"/>
      <c r="I245" s="30" t="s">
        <v>200</v>
      </c>
      <c r="J245" s="30"/>
      <c r="K245" s="30" t="s">
        <v>721</v>
      </c>
      <c r="L245" s="30"/>
      <c r="M245" s="30"/>
      <c r="N245" s="30"/>
      <c r="P245" s="73" t="s">
        <v>719</v>
      </c>
      <c r="Q245" s="86"/>
      <c r="R245" s="29" t="s">
        <v>51</v>
      </c>
      <c r="S245" s="38">
        <f t="shared" si="70"/>
        <v>35.549999999999997</v>
      </c>
      <c r="T245" s="36" t="s">
        <v>46</v>
      </c>
      <c r="U245" s="5" t="str">
        <f>+Instructions!$B$3</f>
        <v>D</v>
      </c>
      <c r="V245" s="51"/>
      <c r="W245" s="55">
        <f>+Instructions!$C$22</f>
        <v>0</v>
      </c>
      <c r="X245" s="17">
        <f t="shared" si="71"/>
        <v>35.549999999999997</v>
      </c>
      <c r="Y245" s="51"/>
      <c r="Z245" s="6" t="s">
        <v>1201</v>
      </c>
      <c r="AA245" s="38">
        <v>35.549999999999997</v>
      </c>
      <c r="AB245" s="59">
        <f t="shared" si="72"/>
        <v>0</v>
      </c>
      <c r="AC245" s="17">
        <f t="shared" si="72"/>
        <v>35.549999999999997</v>
      </c>
      <c r="AD245" s="12">
        <f t="shared" si="73"/>
        <v>0</v>
      </c>
      <c r="AE245" s="115"/>
      <c r="AF245" s="122">
        <v>1</v>
      </c>
      <c r="AG245" s="37">
        <f t="shared" si="74"/>
        <v>35.549999999999997</v>
      </c>
      <c r="AH245" s="51"/>
      <c r="AJ245" s="17">
        <f t="shared" si="75"/>
        <v>35.549999999999997</v>
      </c>
      <c r="AK245" s="17">
        <f t="shared" si="76"/>
        <v>0</v>
      </c>
      <c r="AL245" s="17">
        <f t="shared" si="77"/>
        <v>0</v>
      </c>
      <c r="AM245" s="17" t="str">
        <f t="shared" si="78"/>
        <v/>
      </c>
      <c r="AO245" s="93" t="s">
        <v>59</v>
      </c>
    </row>
    <row r="246" spans="2:41" s="3" customFormat="1" ht="9.9499999999999993" customHeight="1" x14ac:dyDescent="0.2">
      <c r="B246" s="107" t="s">
        <v>55</v>
      </c>
      <c r="D246" s="39"/>
      <c r="E246" s="73" t="s">
        <v>722</v>
      </c>
      <c r="F246" s="73"/>
      <c r="G246" s="30" t="s">
        <v>168</v>
      </c>
      <c r="H246" s="30"/>
      <c r="I246" s="30" t="s">
        <v>200</v>
      </c>
      <c r="J246" s="30"/>
      <c r="K246" s="30" t="s">
        <v>723</v>
      </c>
      <c r="L246" s="30"/>
      <c r="M246" s="30"/>
      <c r="N246" s="30"/>
      <c r="P246" s="73" t="s">
        <v>719</v>
      </c>
      <c r="Q246" s="86"/>
      <c r="R246" s="29" t="s">
        <v>51</v>
      </c>
      <c r="S246" s="38">
        <f t="shared" si="70"/>
        <v>35.549999999999997</v>
      </c>
      <c r="T246" s="36" t="s">
        <v>46</v>
      </c>
      <c r="U246" s="5" t="str">
        <f>+Instructions!$B$3</f>
        <v>D</v>
      </c>
      <c r="V246" s="51"/>
      <c r="W246" s="55">
        <f>+Instructions!$C$22</f>
        <v>0</v>
      </c>
      <c r="X246" s="17">
        <f t="shared" si="71"/>
        <v>35.549999999999997</v>
      </c>
      <c r="Y246" s="51"/>
      <c r="Z246" s="6" t="s">
        <v>1201</v>
      </c>
      <c r="AA246" s="38">
        <v>35.549999999999997</v>
      </c>
      <c r="AB246" s="59">
        <f t="shared" si="72"/>
        <v>0</v>
      </c>
      <c r="AC246" s="17">
        <f t="shared" si="72"/>
        <v>35.549999999999997</v>
      </c>
      <c r="AD246" s="12">
        <f t="shared" si="73"/>
        <v>0</v>
      </c>
      <c r="AE246" s="115"/>
      <c r="AF246" s="122">
        <v>1</v>
      </c>
      <c r="AG246" s="37">
        <f t="shared" si="74"/>
        <v>35.549999999999997</v>
      </c>
      <c r="AH246" s="51"/>
      <c r="AJ246" s="17">
        <f t="shared" si="75"/>
        <v>35.549999999999997</v>
      </c>
      <c r="AK246" s="17">
        <f t="shared" si="76"/>
        <v>0</v>
      </c>
      <c r="AL246" s="17">
        <f t="shared" si="77"/>
        <v>0</v>
      </c>
      <c r="AM246" s="17" t="str">
        <f t="shared" si="78"/>
        <v/>
      </c>
      <c r="AO246" s="93" t="s">
        <v>59</v>
      </c>
    </row>
    <row r="247" spans="2:41" s="3" customFormat="1" ht="9.9499999999999993" customHeight="1" x14ac:dyDescent="0.2">
      <c r="B247" s="107" t="s">
        <v>55</v>
      </c>
      <c r="D247" s="39"/>
      <c r="E247" s="73" t="s">
        <v>724</v>
      </c>
      <c r="F247" s="73"/>
      <c r="G247" s="30" t="s">
        <v>168</v>
      </c>
      <c r="H247" s="30"/>
      <c r="I247" s="30" t="s">
        <v>200</v>
      </c>
      <c r="J247" s="30"/>
      <c r="K247" s="30" t="s">
        <v>725</v>
      </c>
      <c r="L247" s="30"/>
      <c r="M247" s="30"/>
      <c r="N247" s="30"/>
      <c r="P247" s="73" t="s">
        <v>719</v>
      </c>
      <c r="Q247" s="86"/>
      <c r="R247" s="29" t="s">
        <v>51</v>
      </c>
      <c r="S247" s="38">
        <f t="shared" si="70"/>
        <v>35.549999999999997</v>
      </c>
      <c r="T247" s="36" t="s">
        <v>46</v>
      </c>
      <c r="U247" s="5" t="str">
        <f>+Instructions!$B$3</f>
        <v>D</v>
      </c>
      <c r="V247" s="51"/>
      <c r="W247" s="55">
        <f>+Instructions!$C$22</f>
        <v>0</v>
      </c>
      <c r="X247" s="17">
        <f t="shared" si="71"/>
        <v>35.549999999999997</v>
      </c>
      <c r="Y247" s="51"/>
      <c r="Z247" s="6" t="s">
        <v>1201</v>
      </c>
      <c r="AA247" s="38">
        <v>35.549999999999997</v>
      </c>
      <c r="AB247" s="59">
        <f t="shared" si="72"/>
        <v>0</v>
      </c>
      <c r="AC247" s="17">
        <f t="shared" si="72"/>
        <v>35.549999999999997</v>
      </c>
      <c r="AD247" s="12">
        <f t="shared" si="73"/>
        <v>0</v>
      </c>
      <c r="AE247" s="115"/>
      <c r="AF247" s="122">
        <v>1</v>
      </c>
      <c r="AG247" s="37">
        <f t="shared" si="74"/>
        <v>35.549999999999997</v>
      </c>
      <c r="AH247" s="51"/>
      <c r="AJ247" s="17">
        <f t="shared" si="75"/>
        <v>35.549999999999997</v>
      </c>
      <c r="AK247" s="17">
        <f t="shared" si="76"/>
        <v>0</v>
      </c>
      <c r="AL247" s="17">
        <f t="shared" si="77"/>
        <v>0</v>
      </c>
      <c r="AM247" s="17" t="str">
        <f t="shared" si="78"/>
        <v/>
      </c>
      <c r="AO247" s="93" t="s">
        <v>59</v>
      </c>
    </row>
    <row r="248" spans="2:41" s="3" customFormat="1" ht="9.9499999999999993" customHeight="1" x14ac:dyDescent="0.2">
      <c r="B248" s="107" t="s">
        <v>55</v>
      </c>
      <c r="D248" s="39"/>
      <c r="E248" s="73" t="s">
        <v>726</v>
      </c>
      <c r="F248" s="73"/>
      <c r="G248" s="30" t="s">
        <v>168</v>
      </c>
      <c r="H248" s="30"/>
      <c r="I248" s="30" t="s">
        <v>200</v>
      </c>
      <c r="J248" s="30"/>
      <c r="K248" s="30" t="s">
        <v>727</v>
      </c>
      <c r="L248" s="30"/>
      <c r="M248" s="30"/>
      <c r="N248" s="30"/>
      <c r="P248" s="73" t="s">
        <v>728</v>
      </c>
      <c r="Q248" s="86"/>
      <c r="R248" s="29" t="s">
        <v>51</v>
      </c>
      <c r="S248" s="38">
        <f t="shared" si="70"/>
        <v>43</v>
      </c>
      <c r="T248" s="36" t="s">
        <v>46</v>
      </c>
      <c r="U248" s="5" t="str">
        <f>+Instructions!$B$3</f>
        <v>D</v>
      </c>
      <c r="V248" s="51"/>
      <c r="W248" s="55">
        <f>+Instructions!$C$22</f>
        <v>0</v>
      </c>
      <c r="X248" s="17">
        <f t="shared" si="71"/>
        <v>43</v>
      </c>
      <c r="Y248" s="51"/>
      <c r="Z248" s="6" t="s">
        <v>1201</v>
      </c>
      <c r="AA248" s="38">
        <v>43</v>
      </c>
      <c r="AB248" s="59">
        <f t="shared" si="72"/>
        <v>0</v>
      </c>
      <c r="AC248" s="17">
        <f t="shared" si="72"/>
        <v>43</v>
      </c>
      <c r="AD248" s="12">
        <f t="shared" si="73"/>
        <v>0</v>
      </c>
      <c r="AE248" s="115"/>
      <c r="AF248" s="122">
        <v>1</v>
      </c>
      <c r="AG248" s="37">
        <f t="shared" si="74"/>
        <v>43</v>
      </c>
      <c r="AH248" s="51"/>
      <c r="AJ248" s="17">
        <f t="shared" si="75"/>
        <v>43</v>
      </c>
      <c r="AK248" s="17">
        <f t="shared" si="76"/>
        <v>0</v>
      </c>
      <c r="AL248" s="17">
        <f t="shared" si="77"/>
        <v>0</v>
      </c>
      <c r="AM248" s="17" t="str">
        <f t="shared" si="78"/>
        <v/>
      </c>
      <c r="AO248" s="93" t="s">
        <v>59</v>
      </c>
    </row>
    <row r="249" spans="2:41" s="3" customFormat="1" ht="9.9499999999999993" customHeight="1" x14ac:dyDescent="0.2">
      <c r="B249" s="107" t="s">
        <v>55</v>
      </c>
      <c r="D249" s="39"/>
      <c r="E249" s="73" t="s">
        <v>729</v>
      </c>
      <c r="F249" s="73"/>
      <c r="G249" s="30" t="s">
        <v>168</v>
      </c>
      <c r="H249" s="30"/>
      <c r="I249" s="30" t="s">
        <v>200</v>
      </c>
      <c r="J249" s="30"/>
      <c r="K249" s="30" t="s">
        <v>730</v>
      </c>
      <c r="L249" s="30"/>
      <c r="M249" s="30"/>
      <c r="N249" s="30"/>
      <c r="P249" s="73" t="s">
        <v>775</v>
      </c>
      <c r="Q249" s="86"/>
      <c r="R249" s="29" t="s">
        <v>51</v>
      </c>
      <c r="S249" s="38">
        <f t="shared" si="70"/>
        <v>43.85</v>
      </c>
      <c r="T249" s="36" t="s">
        <v>46</v>
      </c>
      <c r="U249" s="5" t="str">
        <f>+Instructions!$B$3</f>
        <v>D</v>
      </c>
      <c r="V249" s="51"/>
      <c r="W249" s="55">
        <f>+Instructions!$C$22</f>
        <v>0</v>
      </c>
      <c r="X249" s="17">
        <f t="shared" si="71"/>
        <v>43.85</v>
      </c>
      <c r="Y249" s="51"/>
      <c r="Z249" s="6" t="s">
        <v>1201</v>
      </c>
      <c r="AA249" s="38">
        <v>43.85</v>
      </c>
      <c r="AB249" s="59">
        <f t="shared" si="72"/>
        <v>0</v>
      </c>
      <c r="AC249" s="17">
        <f t="shared" si="72"/>
        <v>43.85</v>
      </c>
      <c r="AD249" s="12">
        <f t="shared" si="73"/>
        <v>0</v>
      </c>
      <c r="AE249" s="115"/>
      <c r="AF249" s="122">
        <v>1</v>
      </c>
      <c r="AG249" s="37">
        <f t="shared" si="74"/>
        <v>43.85</v>
      </c>
      <c r="AH249" s="51"/>
      <c r="AJ249" s="17">
        <f t="shared" si="75"/>
        <v>43.85</v>
      </c>
      <c r="AK249" s="17">
        <f t="shared" si="76"/>
        <v>0</v>
      </c>
      <c r="AL249" s="17">
        <f t="shared" si="77"/>
        <v>0</v>
      </c>
      <c r="AM249" s="17" t="str">
        <f t="shared" si="78"/>
        <v/>
      </c>
      <c r="AO249" s="93" t="s">
        <v>59</v>
      </c>
    </row>
    <row r="250" spans="2:41" s="3" customFormat="1" ht="9.9499999999999993" customHeight="1" x14ac:dyDescent="0.2">
      <c r="B250" s="107" t="s">
        <v>55</v>
      </c>
      <c r="D250" s="39"/>
      <c r="E250" s="73" t="s">
        <v>94</v>
      </c>
      <c r="F250" s="73"/>
      <c r="G250" s="30" t="s">
        <v>168</v>
      </c>
      <c r="H250" s="30"/>
      <c r="I250" s="30" t="s">
        <v>200</v>
      </c>
      <c r="J250" s="30"/>
      <c r="K250" s="30" t="s">
        <v>731</v>
      </c>
      <c r="L250" s="30"/>
      <c r="M250" s="30"/>
      <c r="N250" s="30"/>
      <c r="P250" s="73" t="s">
        <v>732</v>
      </c>
      <c r="Q250" s="86"/>
      <c r="R250" s="29" t="s">
        <v>51</v>
      </c>
      <c r="S250" s="38">
        <f t="shared" si="70"/>
        <v>43.05</v>
      </c>
      <c r="T250" s="36" t="s">
        <v>46</v>
      </c>
      <c r="U250" s="5" t="str">
        <f>+Instructions!$B$3</f>
        <v>D</v>
      </c>
      <c r="V250" s="51"/>
      <c r="W250" s="55">
        <f>+Instructions!$C$22</f>
        <v>0</v>
      </c>
      <c r="X250" s="17">
        <f t="shared" si="71"/>
        <v>43.05</v>
      </c>
      <c r="Y250" s="51"/>
      <c r="Z250" s="6" t="s">
        <v>1201</v>
      </c>
      <c r="AA250" s="38">
        <v>43.05</v>
      </c>
      <c r="AB250" s="59">
        <f t="shared" si="72"/>
        <v>0</v>
      </c>
      <c r="AC250" s="17">
        <f t="shared" si="72"/>
        <v>43.05</v>
      </c>
      <c r="AD250" s="12">
        <f t="shared" si="73"/>
        <v>0</v>
      </c>
      <c r="AE250" s="115"/>
      <c r="AF250" s="122">
        <v>1</v>
      </c>
      <c r="AG250" s="37">
        <f t="shared" si="74"/>
        <v>43.05</v>
      </c>
      <c r="AH250" s="51"/>
      <c r="AJ250" s="17">
        <f t="shared" si="75"/>
        <v>43.05</v>
      </c>
      <c r="AK250" s="17">
        <f t="shared" si="76"/>
        <v>0</v>
      </c>
      <c r="AL250" s="17">
        <f t="shared" si="77"/>
        <v>0</v>
      </c>
      <c r="AM250" s="17" t="str">
        <f t="shared" si="78"/>
        <v/>
      </c>
      <c r="AO250" s="93" t="s">
        <v>59</v>
      </c>
    </row>
    <row r="251" spans="2:41" s="3" customFormat="1" ht="1.5" customHeight="1" x14ac:dyDescent="0.2">
      <c r="P251" s="73"/>
      <c r="Q251" s="86"/>
      <c r="R251" s="6"/>
      <c r="S251" s="38"/>
      <c r="T251" s="6"/>
      <c r="U251" s="5"/>
      <c r="V251" s="51"/>
      <c r="W251" s="55"/>
      <c r="X251" s="15"/>
      <c r="Y251" s="51"/>
      <c r="Z251" s="38"/>
      <c r="AA251" s="38"/>
      <c r="AB251" s="54"/>
      <c r="AC251" s="17"/>
      <c r="AD251" s="15"/>
      <c r="AE251" s="64"/>
      <c r="AF251" s="118"/>
      <c r="AG251" s="38"/>
      <c r="AH251" s="51"/>
      <c r="AJ251" s="17"/>
      <c r="AK251" s="17"/>
      <c r="AL251" s="17"/>
      <c r="AM251" s="17"/>
      <c r="AO251" s="31" t="s">
        <v>59</v>
      </c>
    </row>
    <row r="252" spans="2:41" s="3" customFormat="1" ht="9.9499999999999993" customHeight="1" x14ac:dyDescent="0.2">
      <c r="B252" s="106" t="s">
        <v>6</v>
      </c>
      <c r="D252" s="39"/>
      <c r="E252" s="73" t="s">
        <v>733</v>
      </c>
      <c r="F252" s="73"/>
      <c r="G252" s="30" t="s">
        <v>168</v>
      </c>
      <c r="H252" s="30"/>
      <c r="I252" s="30" t="s">
        <v>200</v>
      </c>
      <c r="J252" s="30"/>
      <c r="K252" s="30" t="s">
        <v>734</v>
      </c>
      <c r="L252" s="30"/>
      <c r="M252" s="30"/>
      <c r="N252" s="30"/>
      <c r="P252" s="73" t="s">
        <v>735</v>
      </c>
      <c r="Q252" s="86"/>
      <c r="R252" s="29" t="s">
        <v>99</v>
      </c>
      <c r="S252" s="38">
        <f>IF(Suggested="Yes",AA252,AG252)</f>
        <v>35.65</v>
      </c>
      <c r="T252" s="36" t="s">
        <v>45</v>
      </c>
      <c r="U252" s="5" t="str">
        <f>+Instructions!$B$3</f>
        <v>D</v>
      </c>
      <c r="V252" s="51"/>
      <c r="W252" s="55">
        <f>+Instructions!$C$22</f>
        <v>0</v>
      </c>
      <c r="X252" s="17">
        <f>ROUND($AA252*(1-W252)+0.004999,2)</f>
        <v>35.65</v>
      </c>
      <c r="Y252" s="51"/>
      <c r="Z252" s="6" t="s">
        <v>1201</v>
      </c>
      <c r="AA252" s="38">
        <v>35.65</v>
      </c>
      <c r="AB252" s="59">
        <f>+W252</f>
        <v>0</v>
      </c>
      <c r="AC252" s="17">
        <f>+X252</f>
        <v>35.65</v>
      </c>
      <c r="AD252" s="12">
        <f>(AG252-AC252)/AG252</f>
        <v>0</v>
      </c>
      <c r="AE252" s="115"/>
      <c r="AF252" s="123">
        <v>3</v>
      </c>
      <c r="AG252" s="52">
        <f>SUM(AJ252:AL252)+AE252</f>
        <v>35.65</v>
      </c>
      <c r="AH252" s="51"/>
      <c r="AJ252" s="17">
        <f>ROUND(AC252/(1-VLOOKUP(AF252,Group,2,FALSE)),2)</f>
        <v>35.65</v>
      </c>
      <c r="AK252" s="17">
        <f>IF(VLOOKUP(AF252,Group,5,FALSE)="YES",VLOOKUP(ROUND(ROUND(AJ252,1)-AJ252,2),Round,2,FALSE)+VLOOKUP(AF252,Group,6,FALSE),0)</f>
        <v>0</v>
      </c>
      <c r="AL252" s="17">
        <f>IF(VLOOKUP(AF252,Group,7,FALSE)="",0,ROUND(AJ252-0.04999,1)-AJ252+AM252)</f>
        <v>0</v>
      </c>
      <c r="AM252" s="17" t="str">
        <f>IF(VLOOKUP(AF252,Group,7,FALSE)="","",VLOOKUP(AF252,Group,7,FALSE))</f>
        <v/>
      </c>
      <c r="AO252" s="93" t="s">
        <v>59</v>
      </c>
    </row>
    <row r="253" spans="2:41" s="3" customFormat="1" ht="1.5" customHeight="1" x14ac:dyDescent="0.2">
      <c r="P253" s="73"/>
      <c r="Q253" s="86"/>
      <c r="R253" s="6"/>
      <c r="S253" s="38"/>
      <c r="T253" s="6"/>
      <c r="U253" s="5"/>
      <c r="V253" s="51"/>
      <c r="W253" s="55"/>
      <c r="X253" s="15"/>
      <c r="Y253" s="51"/>
      <c r="Z253" s="38"/>
      <c r="AA253" s="38"/>
      <c r="AB253" s="54"/>
      <c r="AC253" s="17"/>
      <c r="AD253" s="15"/>
      <c r="AE253" s="64"/>
      <c r="AF253" s="118"/>
      <c r="AG253" s="38"/>
      <c r="AH253" s="51"/>
      <c r="AJ253" s="17"/>
      <c r="AK253" s="17"/>
      <c r="AL253" s="17"/>
      <c r="AM253" s="17"/>
      <c r="AO253" s="31" t="s">
        <v>59</v>
      </c>
    </row>
    <row r="254" spans="2:41" s="191" customFormat="1" ht="9.6" customHeight="1" x14ac:dyDescent="0.2">
      <c r="D254" s="192" t="s">
        <v>52</v>
      </c>
      <c r="E254" s="191" t="s">
        <v>974</v>
      </c>
      <c r="N254" s="191" t="s">
        <v>975</v>
      </c>
      <c r="P254" s="193"/>
      <c r="Q254" s="194"/>
      <c r="R254" s="195"/>
      <c r="S254" s="196"/>
      <c r="T254" s="195"/>
      <c r="U254" s="197"/>
      <c r="V254" s="198"/>
      <c r="W254" s="201"/>
      <c r="X254" s="200"/>
      <c r="Y254" s="198"/>
      <c r="Z254" s="196"/>
      <c r="AA254" s="196"/>
      <c r="AB254" s="202"/>
      <c r="AC254" s="199"/>
      <c r="AD254" s="200"/>
      <c r="AE254" s="203"/>
      <c r="AF254" s="204"/>
      <c r="AG254" s="196"/>
      <c r="AH254" s="198"/>
      <c r="AJ254" s="199"/>
      <c r="AK254" s="199"/>
      <c r="AL254" s="199"/>
      <c r="AM254" s="199"/>
      <c r="AO254" s="205"/>
    </row>
    <row r="255" spans="2:41" s="3" customFormat="1" ht="3.95" customHeight="1" x14ac:dyDescent="0.2">
      <c r="P255" s="73"/>
      <c r="Q255" s="86"/>
      <c r="R255" s="6"/>
      <c r="S255" s="38"/>
      <c r="T255" s="6"/>
      <c r="U255" s="5"/>
      <c r="V255" s="51"/>
      <c r="W255" s="55"/>
      <c r="X255" s="15"/>
      <c r="Y255" s="51"/>
      <c r="Z255" s="38"/>
      <c r="AA255" s="38"/>
      <c r="AB255" s="54"/>
      <c r="AC255" s="17"/>
      <c r="AD255" s="15"/>
      <c r="AE255" s="64"/>
      <c r="AF255" s="118"/>
      <c r="AG255" s="38"/>
      <c r="AH255" s="51"/>
      <c r="AJ255" s="17"/>
      <c r="AK255" s="17"/>
      <c r="AL255" s="17"/>
      <c r="AM255" s="17"/>
      <c r="AO255" s="31" t="s">
        <v>59</v>
      </c>
    </row>
    <row r="256" spans="2:41" s="3" customFormat="1" ht="9.9499999999999993" customHeight="1" x14ac:dyDescent="0.2">
      <c r="C256" s="154" t="s">
        <v>712</v>
      </c>
      <c r="D256" s="147"/>
      <c r="E256" s="147"/>
      <c r="P256" s="148"/>
      <c r="Q256" s="6"/>
      <c r="R256" s="218" t="s">
        <v>522</v>
      </c>
      <c r="S256" s="219" t="s">
        <v>527</v>
      </c>
      <c r="T256" s="222"/>
      <c r="U256" s="5"/>
      <c r="V256" s="51"/>
      <c r="W256" s="69"/>
      <c r="X256" s="69"/>
      <c r="Y256" s="51"/>
      <c r="Z256" s="38"/>
      <c r="AA256" s="38"/>
      <c r="AB256" s="54"/>
      <c r="AC256" s="17"/>
      <c r="AD256" s="15"/>
      <c r="AE256" s="64"/>
      <c r="AF256" s="118"/>
      <c r="AG256" s="17"/>
      <c r="AH256" s="51"/>
      <c r="AJ256" s="17"/>
      <c r="AK256" s="17"/>
      <c r="AL256" s="17"/>
      <c r="AM256" s="17"/>
      <c r="AO256" s="31" t="s">
        <v>59</v>
      </c>
    </row>
    <row r="257" spans="2:41" s="3" customFormat="1" ht="3" customHeight="1" x14ac:dyDescent="0.2">
      <c r="P257" s="73"/>
      <c r="Q257" s="86"/>
      <c r="R257" s="6"/>
      <c r="S257" s="38"/>
      <c r="T257" s="6"/>
      <c r="U257" s="5"/>
      <c r="V257" s="51"/>
      <c r="W257" s="55"/>
      <c r="X257" s="15"/>
      <c r="Y257" s="51"/>
      <c r="Z257" s="38"/>
      <c r="AA257" s="38"/>
      <c r="AB257" s="54"/>
      <c r="AC257" s="17"/>
      <c r="AD257" s="15"/>
      <c r="AE257" s="64"/>
      <c r="AF257" s="118"/>
      <c r="AG257" s="38"/>
      <c r="AH257" s="51"/>
      <c r="AJ257" s="17"/>
      <c r="AK257" s="17"/>
      <c r="AL257" s="17"/>
      <c r="AM257" s="17"/>
      <c r="AO257" s="31" t="s">
        <v>59</v>
      </c>
    </row>
    <row r="258" spans="2:41" s="3" customFormat="1" ht="9.9499999999999993" customHeight="1" x14ac:dyDescent="0.2">
      <c r="C258" s="152"/>
      <c r="D258" s="39" t="s">
        <v>8</v>
      </c>
      <c r="E258" s="150" t="s">
        <v>430</v>
      </c>
      <c r="F258" s="39"/>
      <c r="G258" s="150" t="s">
        <v>680</v>
      </c>
      <c r="H258" s="150"/>
      <c r="I258" s="150"/>
      <c r="J258" s="150" t="s">
        <v>682</v>
      </c>
      <c r="K258" s="150"/>
      <c r="M258" s="150"/>
      <c r="P258" s="30"/>
      <c r="Q258" s="30"/>
      <c r="R258" s="30"/>
      <c r="S258" s="38"/>
      <c r="T258" s="30"/>
      <c r="U258" s="5"/>
      <c r="V258" s="51"/>
      <c r="W258" s="69"/>
      <c r="X258" s="69"/>
      <c r="Y258" s="51"/>
      <c r="Z258" s="38"/>
      <c r="AA258" s="38"/>
      <c r="AB258" s="54"/>
      <c r="AC258" s="17"/>
      <c r="AD258" s="15"/>
      <c r="AE258" s="64"/>
      <c r="AF258" s="118"/>
      <c r="AG258" s="17"/>
      <c r="AH258" s="51"/>
      <c r="AJ258" s="17"/>
      <c r="AK258" s="17"/>
      <c r="AL258" s="17"/>
      <c r="AM258" s="17"/>
      <c r="AO258" s="31" t="s">
        <v>59</v>
      </c>
    </row>
    <row r="259" spans="2:41" s="3" customFormat="1" ht="9.9499999999999993" customHeight="1" x14ac:dyDescent="0.2">
      <c r="C259" s="152"/>
      <c r="D259" s="39"/>
      <c r="E259" s="150" t="s">
        <v>676</v>
      </c>
      <c r="F259" s="39"/>
      <c r="G259" s="150" t="s">
        <v>678</v>
      </c>
      <c r="H259" s="150"/>
      <c r="I259" s="150"/>
      <c r="J259" s="150" t="s">
        <v>681</v>
      </c>
      <c r="K259" s="150"/>
      <c r="M259" s="150"/>
      <c r="P259" s="30"/>
      <c r="Q259" s="30"/>
      <c r="R259" s="30"/>
      <c r="S259" s="38"/>
      <c r="T259" s="30"/>
      <c r="U259" s="5"/>
      <c r="V259" s="51"/>
      <c r="W259" s="69"/>
      <c r="X259" s="69"/>
      <c r="Y259" s="51"/>
      <c r="Z259" s="38"/>
      <c r="AA259" s="38"/>
      <c r="AB259" s="54"/>
      <c r="AC259" s="17"/>
      <c r="AD259" s="15"/>
      <c r="AE259" s="64"/>
      <c r="AF259" s="118"/>
      <c r="AG259" s="17"/>
      <c r="AH259" s="51"/>
      <c r="AJ259" s="17"/>
      <c r="AK259" s="17"/>
      <c r="AL259" s="17"/>
      <c r="AM259" s="17"/>
      <c r="AO259" s="31" t="s">
        <v>59</v>
      </c>
    </row>
    <row r="260" spans="2:41" s="3" customFormat="1" ht="1.5" customHeight="1" x14ac:dyDescent="0.2">
      <c r="P260" s="73"/>
      <c r="Q260" s="86"/>
      <c r="R260" s="6"/>
      <c r="S260" s="38"/>
      <c r="T260" s="6"/>
      <c r="U260" s="5"/>
      <c r="V260" s="51"/>
      <c r="W260" s="55"/>
      <c r="X260" s="15"/>
      <c r="Y260" s="51"/>
      <c r="Z260" s="38"/>
      <c r="AA260" s="38"/>
      <c r="AB260" s="54"/>
      <c r="AC260" s="17"/>
      <c r="AD260" s="15"/>
      <c r="AE260" s="64"/>
      <c r="AF260" s="118"/>
      <c r="AG260" s="38"/>
      <c r="AH260" s="51"/>
      <c r="AJ260" s="17"/>
      <c r="AK260" s="17"/>
      <c r="AL260" s="17"/>
      <c r="AM260" s="17"/>
      <c r="AO260" s="31" t="s">
        <v>59</v>
      </c>
    </row>
    <row r="261" spans="2:41" s="3" customFormat="1" ht="9.9499999999999993" customHeight="1" x14ac:dyDescent="0.2">
      <c r="B261" s="107" t="s">
        <v>55</v>
      </c>
      <c r="D261" s="39"/>
      <c r="E261" s="73" t="s">
        <v>106</v>
      </c>
      <c r="F261" s="73"/>
      <c r="G261" s="30" t="s">
        <v>168</v>
      </c>
      <c r="H261" s="30"/>
      <c r="I261" s="30" t="s">
        <v>200</v>
      </c>
      <c r="J261" s="30"/>
      <c r="K261" s="30"/>
      <c r="L261" s="30"/>
      <c r="M261" s="30"/>
      <c r="N261" s="30"/>
      <c r="P261" s="73" t="s">
        <v>271</v>
      </c>
      <c r="Q261" s="86"/>
      <c r="R261" s="29" t="s">
        <v>51</v>
      </c>
      <c r="S261" s="38">
        <f>IF(Suggested="Yes",AA261,AG261)</f>
        <v>27.7</v>
      </c>
      <c r="T261" s="36" t="s">
        <v>46</v>
      </c>
      <c r="U261" s="5" t="str">
        <f>+Instructions!$B$3</f>
        <v>D</v>
      </c>
      <c r="V261" s="51"/>
      <c r="W261" s="55">
        <f>+Instructions!$C$22</f>
        <v>0</v>
      </c>
      <c r="X261" s="17">
        <f>ROUND($AA261*(1-W261)+0.004999,2)</f>
        <v>27.7</v>
      </c>
      <c r="Y261" s="51"/>
      <c r="Z261" s="6" t="s">
        <v>1201</v>
      </c>
      <c r="AA261" s="38">
        <v>27.7</v>
      </c>
      <c r="AB261" s="59">
        <f t="shared" ref="AB261:AC263" si="79">+W261</f>
        <v>0</v>
      </c>
      <c r="AC261" s="17">
        <f t="shared" si="79"/>
        <v>27.7</v>
      </c>
      <c r="AD261" s="12">
        <f>(AG261-AC261)/AG261</f>
        <v>0</v>
      </c>
      <c r="AE261" s="115"/>
      <c r="AF261" s="122">
        <v>1</v>
      </c>
      <c r="AG261" s="37">
        <f>SUM(AJ261:AL261)+AE261</f>
        <v>27.7</v>
      </c>
      <c r="AH261" s="51"/>
      <c r="AJ261" s="17">
        <f>ROUND(AC261/(1-VLOOKUP(AF261,Group,2,FALSE)),2)</f>
        <v>27.7</v>
      </c>
      <c r="AK261" s="17">
        <f>IF(VLOOKUP(AF261,Group,5,FALSE)="YES",VLOOKUP(ROUND(ROUND(AJ261,1)-AJ261,2),Round,2,FALSE)+VLOOKUP(AF261,Group,6,FALSE),0)</f>
        <v>0</v>
      </c>
      <c r="AL261" s="17">
        <f>IF(VLOOKUP(AF261,Group,7,FALSE)="",0,ROUND(AJ261-0.04999,1)-AJ261+AM261)</f>
        <v>0</v>
      </c>
      <c r="AM261" s="17" t="str">
        <f>IF(VLOOKUP(AF261,Group,7,FALSE)="","",VLOOKUP(AF261,Group,7,FALSE))</f>
        <v/>
      </c>
      <c r="AO261" s="31" t="s">
        <v>59</v>
      </c>
    </row>
    <row r="262" spans="2:41" s="3" customFormat="1" ht="9.9499999999999993" customHeight="1" x14ac:dyDescent="0.2">
      <c r="B262" s="107" t="s">
        <v>55</v>
      </c>
      <c r="D262" s="39"/>
      <c r="E262" s="73" t="s">
        <v>197</v>
      </c>
      <c r="F262" s="73"/>
      <c r="G262" s="30" t="s">
        <v>168</v>
      </c>
      <c r="H262" s="30"/>
      <c r="I262" s="30" t="s">
        <v>200</v>
      </c>
      <c r="J262" s="30"/>
      <c r="K262" s="30"/>
      <c r="L262" s="30"/>
      <c r="M262" s="30"/>
      <c r="N262" s="30"/>
      <c r="P262" s="73" t="s">
        <v>198</v>
      </c>
      <c r="Q262" s="86"/>
      <c r="R262" s="29" t="s">
        <v>99</v>
      </c>
      <c r="S262" s="38">
        <f>IF(Suggested="Yes",AA262,AG262)</f>
        <v>27.7</v>
      </c>
      <c r="T262" s="36" t="s">
        <v>46</v>
      </c>
      <c r="U262" s="5" t="str">
        <f>+Instructions!$B$3</f>
        <v>D</v>
      </c>
      <c r="V262" s="51"/>
      <c r="W262" s="55">
        <f>+Instructions!$C$22</f>
        <v>0</v>
      </c>
      <c r="X262" s="17">
        <f>ROUND($AA262*(1-W262)+0.004999,2)</f>
        <v>27.7</v>
      </c>
      <c r="Y262" s="51"/>
      <c r="Z262" s="6" t="s">
        <v>1201</v>
      </c>
      <c r="AA262" s="38">
        <v>27.7</v>
      </c>
      <c r="AB262" s="59">
        <f t="shared" si="79"/>
        <v>0</v>
      </c>
      <c r="AC262" s="17">
        <f t="shared" si="79"/>
        <v>27.7</v>
      </c>
      <c r="AD262" s="12">
        <f>(AG262-AC262)/AG262</f>
        <v>0</v>
      </c>
      <c r="AE262" s="115"/>
      <c r="AF262" s="122">
        <v>1</v>
      </c>
      <c r="AG262" s="37">
        <f>SUM(AJ262:AL262)+AE262</f>
        <v>27.7</v>
      </c>
      <c r="AH262" s="51"/>
      <c r="AJ262" s="17">
        <f>ROUND(AC262/(1-VLOOKUP(AF262,Group,2,FALSE)),2)</f>
        <v>27.7</v>
      </c>
      <c r="AK262" s="17">
        <f>IF(VLOOKUP(AF262,Group,5,FALSE)="YES",VLOOKUP(ROUND(ROUND(AJ262,1)-AJ262,2),Round,2,FALSE)+VLOOKUP(AF262,Group,6,FALSE),0)</f>
        <v>0</v>
      </c>
      <c r="AL262" s="17">
        <f>IF(VLOOKUP(AF262,Group,7,FALSE)="",0,ROUND(AJ262-0.04999,1)-AJ262+AM262)</f>
        <v>0</v>
      </c>
      <c r="AM262" s="17" t="str">
        <f>IF(VLOOKUP(AF262,Group,7,FALSE)="","",VLOOKUP(AF262,Group,7,FALSE))</f>
        <v/>
      </c>
      <c r="AO262" s="31" t="s">
        <v>59</v>
      </c>
    </row>
    <row r="263" spans="2:41" s="3" customFormat="1" ht="9.9499999999999993" customHeight="1" x14ac:dyDescent="0.2">
      <c r="B263" s="107" t="s">
        <v>55</v>
      </c>
      <c r="D263" s="39"/>
      <c r="E263" s="73" t="s">
        <v>429</v>
      </c>
      <c r="F263" s="73"/>
      <c r="G263" s="30" t="s">
        <v>168</v>
      </c>
      <c r="H263" s="30"/>
      <c r="I263" s="30" t="s">
        <v>200</v>
      </c>
      <c r="J263" s="30"/>
      <c r="K263" s="30"/>
      <c r="L263" s="30"/>
      <c r="M263" s="30" t="s">
        <v>88</v>
      </c>
      <c r="N263" s="30"/>
      <c r="P263" s="73" t="s">
        <v>172</v>
      </c>
      <c r="Q263" s="86"/>
      <c r="R263" s="29" t="s">
        <v>287</v>
      </c>
      <c r="S263" s="38">
        <f>IF(Suggested="Yes",AA263,AG263)</f>
        <v>27.7</v>
      </c>
      <c r="T263" s="36" t="s">
        <v>46</v>
      </c>
      <c r="U263" s="5" t="str">
        <f>+Instructions!$B$3</f>
        <v>D</v>
      </c>
      <c r="V263" s="51"/>
      <c r="W263" s="55">
        <f>+Instructions!$C$22</f>
        <v>0</v>
      </c>
      <c r="X263" s="17">
        <f>ROUND($AA263*(1-W263)+0.004999,2)</f>
        <v>27.7</v>
      </c>
      <c r="Y263" s="51"/>
      <c r="Z263" s="6" t="s">
        <v>1201</v>
      </c>
      <c r="AA263" s="38">
        <v>27.7</v>
      </c>
      <c r="AB263" s="59">
        <f t="shared" si="79"/>
        <v>0</v>
      </c>
      <c r="AC263" s="17">
        <f t="shared" si="79"/>
        <v>27.7</v>
      </c>
      <c r="AD263" s="12">
        <f>(AG263-AC263)/AG263</f>
        <v>0</v>
      </c>
      <c r="AE263" s="115"/>
      <c r="AF263" s="122">
        <v>1</v>
      </c>
      <c r="AG263" s="37">
        <f>SUM(AJ263:AL263)+AE263</f>
        <v>27.7</v>
      </c>
      <c r="AH263" s="51"/>
      <c r="AJ263" s="17">
        <f>ROUND(AC263/(1-VLOOKUP(AF263,Group,2,FALSE)),2)</f>
        <v>27.7</v>
      </c>
      <c r="AK263" s="17">
        <f>IF(VLOOKUP(AF263,Group,5,FALSE)="YES",VLOOKUP(ROUND(ROUND(AJ263,1)-AJ263,2),Round,2,FALSE)+VLOOKUP(AF263,Group,6,FALSE),0)</f>
        <v>0</v>
      </c>
      <c r="AL263" s="17">
        <f>IF(VLOOKUP(AF263,Group,7,FALSE)="",0,ROUND(AJ263-0.04999,1)-AJ263+AM263)</f>
        <v>0</v>
      </c>
      <c r="AM263" s="17" t="str">
        <f>IF(VLOOKUP(AF263,Group,7,FALSE)="","",VLOOKUP(AF263,Group,7,FALSE))</f>
        <v/>
      </c>
      <c r="AO263" s="31" t="s">
        <v>59</v>
      </c>
    </row>
    <row r="264" spans="2:41" s="3" customFormat="1" ht="1.5" customHeight="1" x14ac:dyDescent="0.2">
      <c r="P264" s="73"/>
      <c r="Q264" s="86"/>
      <c r="R264" s="6"/>
      <c r="S264" s="38"/>
      <c r="T264" s="6"/>
      <c r="U264" s="5"/>
      <c r="V264" s="51"/>
      <c r="W264" s="55"/>
      <c r="X264" s="15"/>
      <c r="Y264" s="51"/>
      <c r="Z264" s="38"/>
      <c r="AA264" s="38"/>
      <c r="AB264" s="54"/>
      <c r="AC264" s="17"/>
      <c r="AD264" s="15"/>
      <c r="AE264" s="64"/>
      <c r="AF264" s="118"/>
      <c r="AG264" s="38"/>
      <c r="AH264" s="51"/>
      <c r="AJ264" s="17"/>
      <c r="AK264" s="17"/>
      <c r="AL264" s="17"/>
      <c r="AM264" s="17"/>
      <c r="AO264" s="31" t="s">
        <v>59</v>
      </c>
    </row>
    <row r="265" spans="2:41" s="191" customFormat="1" ht="9.6" customHeight="1" x14ac:dyDescent="0.2">
      <c r="D265" s="192" t="s">
        <v>52</v>
      </c>
      <c r="E265" s="191" t="s">
        <v>1000</v>
      </c>
      <c r="P265" s="193"/>
      <c r="Q265" s="194"/>
      <c r="R265" s="195"/>
      <c r="S265" s="196"/>
      <c r="T265" s="195"/>
      <c r="U265" s="197"/>
      <c r="V265" s="198"/>
      <c r="W265" s="201"/>
      <c r="X265" s="200"/>
      <c r="Y265" s="198"/>
      <c r="Z265" s="196"/>
      <c r="AA265" s="196"/>
      <c r="AB265" s="202"/>
      <c r="AC265" s="199"/>
      <c r="AD265" s="200"/>
      <c r="AE265" s="203"/>
      <c r="AF265" s="204"/>
      <c r="AG265" s="196"/>
      <c r="AH265" s="198"/>
      <c r="AJ265" s="199"/>
      <c r="AK265" s="199"/>
      <c r="AL265" s="199"/>
      <c r="AM265" s="199"/>
      <c r="AO265" s="205"/>
    </row>
    <row r="266" spans="2:41" s="191" customFormat="1" ht="9.6" customHeight="1" x14ac:dyDescent="0.2">
      <c r="D266" s="192"/>
      <c r="E266" s="191" t="s">
        <v>1001</v>
      </c>
      <c r="P266" s="193"/>
      <c r="Q266" s="194"/>
      <c r="R266" s="195"/>
      <c r="S266" s="196"/>
      <c r="T266" s="195"/>
      <c r="U266" s="197"/>
      <c r="V266" s="198"/>
      <c r="W266" s="201"/>
      <c r="X266" s="200"/>
      <c r="Y266" s="198"/>
      <c r="Z266" s="196"/>
      <c r="AA266" s="196"/>
      <c r="AB266" s="202"/>
      <c r="AC266" s="199"/>
      <c r="AD266" s="200"/>
      <c r="AE266" s="203"/>
      <c r="AF266" s="204"/>
      <c r="AG266" s="196"/>
      <c r="AH266" s="198"/>
      <c r="AJ266" s="199"/>
      <c r="AK266" s="199"/>
      <c r="AL266" s="199"/>
      <c r="AM266" s="199"/>
      <c r="AO266" s="205"/>
    </row>
    <row r="267" spans="2:41" s="191" customFormat="1" ht="9.6" customHeight="1" x14ac:dyDescent="0.2">
      <c r="D267" s="192"/>
      <c r="E267" s="191" t="s">
        <v>1002</v>
      </c>
      <c r="P267" s="193"/>
      <c r="Q267" s="194"/>
      <c r="R267" s="195"/>
      <c r="S267" s="196"/>
      <c r="T267" s="195"/>
      <c r="U267" s="197"/>
      <c r="V267" s="198"/>
      <c r="W267" s="201"/>
      <c r="X267" s="200"/>
      <c r="Y267" s="198"/>
      <c r="Z267" s="196"/>
      <c r="AA267" s="196"/>
      <c r="AB267" s="202"/>
      <c r="AC267" s="199"/>
      <c r="AD267" s="200"/>
      <c r="AE267" s="203"/>
      <c r="AF267" s="204"/>
      <c r="AG267" s="196"/>
      <c r="AH267" s="198"/>
      <c r="AJ267" s="199"/>
      <c r="AK267" s="199"/>
      <c r="AL267" s="199"/>
      <c r="AM267" s="199"/>
      <c r="AO267" s="205"/>
    </row>
    <row r="268" spans="2:41" s="3" customFormat="1" ht="1.5" customHeight="1" x14ac:dyDescent="0.2">
      <c r="P268" s="73"/>
      <c r="Q268" s="86"/>
      <c r="R268" s="6"/>
      <c r="S268" s="38"/>
      <c r="T268" s="6"/>
      <c r="U268" s="5"/>
      <c r="V268" s="51"/>
      <c r="W268" s="55"/>
      <c r="X268" s="15"/>
      <c r="Y268" s="51"/>
      <c r="Z268" s="38"/>
      <c r="AA268" s="38"/>
      <c r="AB268" s="54"/>
      <c r="AC268" s="17"/>
      <c r="AD268" s="15"/>
      <c r="AE268" s="64"/>
      <c r="AF268" s="118"/>
      <c r="AG268" s="38"/>
      <c r="AH268" s="51"/>
      <c r="AJ268" s="17"/>
      <c r="AK268" s="17"/>
      <c r="AL268" s="17"/>
      <c r="AM268" s="17"/>
      <c r="AO268" s="31" t="s">
        <v>59</v>
      </c>
    </row>
    <row r="269" spans="2:41" s="191" customFormat="1" ht="11.25" customHeight="1" x14ac:dyDescent="0.2">
      <c r="C269" s="155" t="s">
        <v>1181</v>
      </c>
      <c r="P269" s="193"/>
      <c r="Q269" s="194"/>
      <c r="R269" s="195"/>
      <c r="S269" s="196"/>
      <c r="T269" s="195"/>
      <c r="U269" s="197"/>
      <c r="V269" s="198"/>
      <c r="W269" s="201"/>
      <c r="X269" s="200"/>
      <c r="Y269" s="198"/>
      <c r="Z269" s="196"/>
      <c r="AA269" s="196"/>
      <c r="AB269" s="202"/>
      <c r="AC269" s="199"/>
      <c r="AD269" s="200"/>
      <c r="AE269" s="203"/>
      <c r="AF269" s="204"/>
      <c r="AG269" s="196"/>
      <c r="AH269" s="198"/>
      <c r="AJ269" s="199"/>
      <c r="AK269" s="199"/>
      <c r="AL269" s="199"/>
      <c r="AM269" s="199"/>
      <c r="AO269" s="205"/>
    </row>
    <row r="270" spans="2:41" s="3" customFormat="1" ht="9.9499999999999993" customHeight="1" x14ac:dyDescent="0.2">
      <c r="C270" s="154" t="s">
        <v>1183</v>
      </c>
      <c r="D270" s="147"/>
      <c r="E270" s="147"/>
      <c r="L270" s="3" t="s">
        <v>88</v>
      </c>
      <c r="M270" s="3" t="s">
        <v>88</v>
      </c>
      <c r="P270" s="148"/>
      <c r="Q270" s="6"/>
      <c r="R270" s="218" t="s">
        <v>522</v>
      </c>
      <c r="S270" s="219" t="s">
        <v>527</v>
      </c>
      <c r="T270" s="222"/>
      <c r="U270" s="5"/>
      <c r="V270" s="51"/>
      <c r="W270" s="69"/>
      <c r="X270" s="69"/>
      <c r="Y270" s="51"/>
      <c r="Z270" s="38"/>
      <c r="AA270" s="38"/>
      <c r="AB270" s="54"/>
      <c r="AC270" s="17"/>
      <c r="AD270" s="15"/>
      <c r="AE270" s="64"/>
      <c r="AF270" s="118"/>
      <c r="AG270" s="17"/>
      <c r="AH270" s="51"/>
      <c r="AJ270" s="17"/>
      <c r="AK270" s="17"/>
      <c r="AL270" s="17"/>
      <c r="AM270" s="17"/>
      <c r="AO270" s="31" t="s">
        <v>59</v>
      </c>
    </row>
    <row r="271" spans="2:41" s="3" customFormat="1" ht="3" customHeight="1" x14ac:dyDescent="0.2">
      <c r="P271" s="73"/>
      <c r="Q271" s="86"/>
      <c r="R271" s="6"/>
      <c r="S271" s="38"/>
      <c r="T271" s="6"/>
      <c r="U271" s="5"/>
      <c r="V271" s="51"/>
      <c r="W271" s="55"/>
      <c r="X271" s="15"/>
      <c r="Y271" s="51"/>
      <c r="Z271" s="38"/>
      <c r="AA271" s="38"/>
      <c r="AB271" s="54"/>
      <c r="AC271" s="17"/>
      <c r="AD271" s="15"/>
      <c r="AE271" s="64"/>
      <c r="AF271" s="118"/>
      <c r="AG271" s="38"/>
      <c r="AH271" s="51"/>
      <c r="AJ271" s="17"/>
      <c r="AK271" s="17"/>
      <c r="AL271" s="17"/>
      <c r="AM271" s="17"/>
      <c r="AO271" s="31" t="s">
        <v>59</v>
      </c>
    </row>
    <row r="272" spans="2:41" s="3" customFormat="1" ht="9.9499999999999993" customHeight="1" x14ac:dyDescent="0.2">
      <c r="C272" s="152"/>
      <c r="D272" s="39" t="s">
        <v>8</v>
      </c>
      <c r="E272" s="150" t="s">
        <v>430</v>
      </c>
      <c r="F272" s="39"/>
      <c r="G272" s="150" t="s">
        <v>679</v>
      </c>
      <c r="H272" s="150"/>
      <c r="I272" s="150"/>
      <c r="J272" s="150" t="s">
        <v>686</v>
      </c>
      <c r="K272" s="150"/>
      <c r="S272" s="38"/>
      <c r="T272" s="30"/>
      <c r="U272" s="5"/>
      <c r="V272" s="51"/>
      <c r="W272" s="69"/>
      <c r="X272" s="69"/>
      <c r="Y272" s="51"/>
      <c r="Z272" s="38"/>
      <c r="AA272" s="38"/>
      <c r="AB272" s="54"/>
      <c r="AC272" s="17"/>
      <c r="AD272" s="15"/>
      <c r="AE272" s="64"/>
      <c r="AF272" s="118"/>
      <c r="AG272" s="17"/>
      <c r="AH272" s="51"/>
      <c r="AJ272" s="17"/>
      <c r="AK272" s="17"/>
      <c r="AL272" s="17"/>
      <c r="AM272" s="17"/>
      <c r="AO272" s="31" t="s">
        <v>59</v>
      </c>
    </row>
    <row r="273" spans="2:41" s="3" customFormat="1" ht="9.9499999999999993" customHeight="1" x14ac:dyDescent="0.2">
      <c r="C273" s="152"/>
      <c r="D273" s="39"/>
      <c r="E273" s="150" t="s">
        <v>431</v>
      </c>
      <c r="F273" s="39"/>
      <c r="G273" s="150" t="s">
        <v>677</v>
      </c>
      <c r="H273" s="150"/>
      <c r="I273" s="150"/>
      <c r="J273" s="150" t="s">
        <v>793</v>
      </c>
      <c r="K273" s="150"/>
      <c r="M273" s="150"/>
      <c r="N273" s="150"/>
      <c r="P273" s="30"/>
      <c r="Q273" s="30"/>
      <c r="R273" s="30"/>
      <c r="S273" s="38"/>
      <c r="T273" s="30"/>
      <c r="U273" s="5"/>
      <c r="V273" s="51"/>
      <c r="W273" s="69"/>
      <c r="X273" s="69"/>
      <c r="Y273" s="51"/>
      <c r="Z273" s="38"/>
      <c r="AA273" s="38"/>
      <c r="AB273" s="54"/>
      <c r="AC273" s="17"/>
      <c r="AD273" s="15"/>
      <c r="AE273" s="64"/>
      <c r="AF273" s="118"/>
      <c r="AG273" s="17"/>
      <c r="AH273" s="51"/>
      <c r="AJ273" s="17"/>
      <c r="AK273" s="17"/>
      <c r="AL273" s="17"/>
      <c r="AM273" s="17"/>
      <c r="AO273" s="31" t="s">
        <v>59</v>
      </c>
    </row>
    <row r="274" spans="2:41" s="3" customFormat="1" ht="9.9499999999999993" customHeight="1" x14ac:dyDescent="0.2">
      <c r="C274" s="152"/>
      <c r="D274" s="39"/>
      <c r="E274" s="150" t="s">
        <v>432</v>
      </c>
      <c r="F274" s="39"/>
      <c r="G274" s="150" t="s">
        <v>685</v>
      </c>
      <c r="H274" s="235"/>
      <c r="I274" s="235"/>
      <c r="J274" s="235"/>
      <c r="K274" s="150"/>
      <c r="M274" s="150"/>
      <c r="N274" s="150"/>
      <c r="P274" s="150"/>
      <c r="Q274" s="30"/>
      <c r="R274" s="30"/>
      <c r="S274" s="38"/>
      <c r="T274" s="30"/>
      <c r="U274" s="36"/>
      <c r="V274" s="51"/>
      <c r="W274" s="69"/>
      <c r="X274" s="69"/>
      <c r="Y274" s="51"/>
      <c r="Z274" s="38"/>
      <c r="AA274" s="38"/>
      <c r="AB274" s="54"/>
      <c r="AC274" s="17"/>
      <c r="AD274" s="15"/>
      <c r="AE274" s="64"/>
      <c r="AF274" s="118"/>
      <c r="AG274" s="17"/>
      <c r="AH274" s="51"/>
      <c r="AJ274" s="17"/>
      <c r="AK274" s="17"/>
      <c r="AL274" s="17"/>
      <c r="AM274" s="17"/>
      <c r="AO274" s="31" t="s">
        <v>59</v>
      </c>
    </row>
    <row r="275" spans="2:41" s="3" customFormat="1" ht="9.9499999999999993" customHeight="1" x14ac:dyDescent="0.2">
      <c r="C275" s="152"/>
      <c r="D275" s="39"/>
      <c r="E275" s="150" t="s">
        <v>676</v>
      </c>
      <c r="F275" s="39"/>
      <c r="G275" s="150" t="s">
        <v>792</v>
      </c>
      <c r="H275" s="150"/>
      <c r="I275" s="150"/>
      <c r="J275" s="235"/>
      <c r="K275" s="150"/>
      <c r="N275" s="150"/>
      <c r="P275" s="150"/>
      <c r="Q275" s="30"/>
      <c r="R275" s="30"/>
      <c r="S275" s="38"/>
      <c r="T275" s="30"/>
      <c r="U275" s="36"/>
      <c r="V275" s="51"/>
      <c r="W275" s="69"/>
      <c r="X275" s="69"/>
      <c r="Y275" s="51"/>
      <c r="Z275" s="38"/>
      <c r="AA275" s="38"/>
      <c r="AB275" s="54"/>
      <c r="AC275" s="17"/>
      <c r="AD275" s="15"/>
      <c r="AE275" s="64"/>
      <c r="AF275" s="118"/>
      <c r="AG275" s="17"/>
      <c r="AH275" s="51"/>
      <c r="AJ275" s="17"/>
      <c r="AK275" s="17"/>
      <c r="AL275" s="17"/>
      <c r="AM275" s="17"/>
      <c r="AO275" s="31" t="s">
        <v>59</v>
      </c>
    </row>
    <row r="276" spans="2:41" s="3" customFormat="1" ht="1.5" customHeight="1" x14ac:dyDescent="0.2">
      <c r="P276" s="73"/>
      <c r="Q276" s="86"/>
      <c r="R276" s="6"/>
      <c r="S276" s="38"/>
      <c r="T276" s="6"/>
      <c r="U276" s="5"/>
      <c r="V276" s="51"/>
      <c r="W276" s="55"/>
      <c r="X276" s="15"/>
      <c r="Y276" s="51"/>
      <c r="Z276" s="38"/>
      <c r="AA276" s="38"/>
      <c r="AB276" s="54"/>
      <c r="AC276" s="17"/>
      <c r="AD276" s="15"/>
      <c r="AE276" s="64"/>
      <c r="AF276" s="118"/>
      <c r="AG276" s="38"/>
      <c r="AH276" s="51"/>
      <c r="AJ276" s="17"/>
      <c r="AK276" s="17"/>
      <c r="AL276" s="17"/>
      <c r="AM276" s="17"/>
      <c r="AO276" s="31" t="s">
        <v>59</v>
      </c>
    </row>
    <row r="277" spans="2:41" s="3" customFormat="1" ht="9.9499999999999993" customHeight="1" x14ac:dyDescent="0.2">
      <c r="B277" s="107" t="s">
        <v>55</v>
      </c>
      <c r="D277" s="39"/>
      <c r="E277" s="73" t="s">
        <v>110</v>
      </c>
      <c r="F277" s="73"/>
      <c r="G277" s="30" t="s">
        <v>168</v>
      </c>
      <c r="H277" s="30"/>
      <c r="I277" s="30" t="s">
        <v>200</v>
      </c>
      <c r="J277" s="30"/>
      <c r="K277" s="30"/>
      <c r="L277" s="30"/>
      <c r="M277" s="30"/>
      <c r="N277" s="30"/>
      <c r="P277" s="73" t="s">
        <v>171</v>
      </c>
      <c r="Q277" s="86"/>
      <c r="R277" s="29" t="s">
        <v>51</v>
      </c>
      <c r="S277" s="38">
        <f>IF(Suggested="Yes",AA277,AG277)</f>
        <v>17.25</v>
      </c>
      <c r="T277" s="36" t="s">
        <v>46</v>
      </c>
      <c r="U277" s="5" t="str">
        <f>+Instructions!$B$3</f>
        <v>D</v>
      </c>
      <c r="V277" s="51"/>
      <c r="W277" s="55">
        <f>+Instructions!$C$22</f>
        <v>0</v>
      </c>
      <c r="X277" s="17">
        <f>ROUND($AA277*(1-W277)+0.004999,2)</f>
        <v>17.25</v>
      </c>
      <c r="Y277" s="51"/>
      <c r="Z277" s="6" t="s">
        <v>1201</v>
      </c>
      <c r="AA277" s="38">
        <v>17.25</v>
      </c>
      <c r="AB277" s="59">
        <f t="shared" ref="AB277:AC278" si="80">+W277</f>
        <v>0</v>
      </c>
      <c r="AC277" s="17">
        <f t="shared" si="80"/>
        <v>17.25</v>
      </c>
      <c r="AD277" s="12">
        <f>(AG277-AC277)/AG277</f>
        <v>0</v>
      </c>
      <c r="AE277" s="115"/>
      <c r="AF277" s="122">
        <v>1</v>
      </c>
      <c r="AG277" s="37">
        <f>SUM(AJ277:AL277)+AE277</f>
        <v>17.25</v>
      </c>
      <c r="AH277" s="51"/>
      <c r="AJ277" s="17">
        <f>ROUND(AC277/(1-VLOOKUP(AF277,Group,2,FALSE)),2)</f>
        <v>17.25</v>
      </c>
      <c r="AK277" s="17">
        <f>IF(VLOOKUP(AF277,Group,5,FALSE)="YES",VLOOKUP(ROUND(ROUND(AJ277,1)-AJ277,2),Round,2,FALSE)+VLOOKUP(AF277,Group,6,FALSE),0)</f>
        <v>0</v>
      </c>
      <c r="AL277" s="17">
        <f>IF(VLOOKUP(AF277,Group,7,FALSE)="",0,ROUND(AJ277-0.04999,1)-AJ277+AM277)</f>
        <v>0</v>
      </c>
      <c r="AM277" s="17" t="str">
        <f>IF(VLOOKUP(AF277,Group,7,FALSE)="","",VLOOKUP(AF277,Group,7,FALSE))</f>
        <v/>
      </c>
      <c r="AO277" s="31" t="s">
        <v>59</v>
      </c>
    </row>
    <row r="278" spans="2:41" s="3" customFormat="1" ht="9.9499999999999993" customHeight="1" x14ac:dyDescent="0.2">
      <c r="B278" s="107" t="s">
        <v>55</v>
      </c>
      <c r="D278" s="39"/>
      <c r="E278" s="73" t="s">
        <v>108</v>
      </c>
      <c r="F278" s="73"/>
      <c r="G278" s="30" t="s">
        <v>168</v>
      </c>
      <c r="H278" s="30"/>
      <c r="I278" s="30" t="s">
        <v>200</v>
      </c>
      <c r="J278" s="30"/>
      <c r="K278" s="30"/>
      <c r="L278" s="30"/>
      <c r="M278" s="30"/>
      <c r="N278" s="30"/>
      <c r="P278" s="73" t="s">
        <v>119</v>
      </c>
      <c r="Q278" s="86"/>
      <c r="R278" s="29" t="s">
        <v>99</v>
      </c>
      <c r="S278" s="38">
        <f>IF(Suggested="Yes",AA278,AG278)</f>
        <v>17.25</v>
      </c>
      <c r="T278" s="36" t="s">
        <v>46</v>
      </c>
      <c r="U278" s="5" t="str">
        <f>+Instructions!$B$3</f>
        <v>D</v>
      </c>
      <c r="V278" s="51"/>
      <c r="W278" s="55">
        <f>+Instructions!$C$22</f>
        <v>0</v>
      </c>
      <c r="X278" s="17">
        <f>ROUND($AA278*(1-W278)+0.004999,2)</f>
        <v>17.25</v>
      </c>
      <c r="Y278" s="51"/>
      <c r="Z278" s="6" t="s">
        <v>1201</v>
      </c>
      <c r="AA278" s="38">
        <v>17.25</v>
      </c>
      <c r="AB278" s="59">
        <f t="shared" si="80"/>
        <v>0</v>
      </c>
      <c r="AC278" s="17">
        <f t="shared" si="80"/>
        <v>17.25</v>
      </c>
      <c r="AD278" s="12">
        <f>(AG278-AC278)/AG278</f>
        <v>0</v>
      </c>
      <c r="AE278" s="115"/>
      <c r="AF278" s="122">
        <v>1</v>
      </c>
      <c r="AG278" s="37">
        <f>SUM(AJ278:AL278)+AE278</f>
        <v>17.25</v>
      </c>
      <c r="AH278" s="51"/>
      <c r="AJ278" s="17">
        <f>ROUND(AC278/(1-VLOOKUP(AF278,Group,2,FALSE)),2)</f>
        <v>17.25</v>
      </c>
      <c r="AK278" s="17">
        <f>IF(VLOOKUP(AF278,Group,5,FALSE)="YES",VLOOKUP(ROUND(ROUND(AJ278,1)-AJ278,2),Round,2,FALSE)+VLOOKUP(AF278,Group,6,FALSE),0)</f>
        <v>0</v>
      </c>
      <c r="AL278" s="17">
        <f>IF(VLOOKUP(AF278,Group,7,FALSE)="",0,ROUND(AJ278-0.04999,1)-AJ278+AM278)</f>
        <v>0</v>
      </c>
      <c r="AM278" s="17" t="str">
        <f>IF(VLOOKUP(AF278,Group,7,FALSE)="","",VLOOKUP(AF278,Group,7,FALSE))</f>
        <v/>
      </c>
      <c r="AO278" s="31" t="s">
        <v>59</v>
      </c>
    </row>
    <row r="279" spans="2:41" s="3" customFormat="1" ht="1.5" customHeight="1" x14ac:dyDescent="0.2">
      <c r="P279" s="73"/>
      <c r="Q279" s="86"/>
      <c r="R279" s="6"/>
      <c r="S279" s="38"/>
      <c r="T279" s="6"/>
      <c r="U279" s="5"/>
      <c r="V279" s="51"/>
      <c r="W279" s="55"/>
      <c r="X279" s="15"/>
      <c r="Y279" s="51"/>
      <c r="Z279" s="38"/>
      <c r="AA279" s="38"/>
      <c r="AB279" s="54"/>
      <c r="AC279" s="17"/>
      <c r="AD279" s="15"/>
      <c r="AE279" s="64"/>
      <c r="AF279" s="118"/>
      <c r="AG279" s="38"/>
      <c r="AH279" s="51"/>
      <c r="AJ279" s="17"/>
      <c r="AK279" s="17"/>
      <c r="AL279" s="17"/>
      <c r="AM279" s="17"/>
      <c r="AO279" s="31" t="s">
        <v>59</v>
      </c>
    </row>
    <row r="280" spans="2:41" s="3" customFormat="1" ht="9.9499999999999993" customHeight="1" x14ac:dyDescent="0.2">
      <c r="B280" s="108" t="s">
        <v>44</v>
      </c>
      <c r="D280" s="39"/>
      <c r="E280" s="73" t="s">
        <v>106</v>
      </c>
      <c r="F280" s="73"/>
      <c r="G280" s="30" t="s">
        <v>151</v>
      </c>
      <c r="H280" s="30"/>
      <c r="I280" s="30"/>
      <c r="J280" s="30"/>
      <c r="K280" s="30"/>
      <c r="L280" s="30"/>
      <c r="M280" s="30"/>
      <c r="N280" s="30"/>
      <c r="P280" s="73"/>
      <c r="Q280" s="86"/>
      <c r="R280" s="29" t="s">
        <v>287</v>
      </c>
      <c r="S280" s="38">
        <f>IF(Suggested="Yes",AA280,AG280)</f>
        <v>30.3</v>
      </c>
      <c r="T280" s="36" t="s">
        <v>45</v>
      </c>
      <c r="U280" s="5" t="str">
        <f>+Instructions!$B$3</f>
        <v>D</v>
      </c>
      <c r="V280" s="51"/>
      <c r="W280" s="55">
        <f>+Instructions!$C$22</f>
        <v>0</v>
      </c>
      <c r="X280" s="38">
        <f>ROUND($AA280*(1-W280)+0.004999,2)</f>
        <v>30.3</v>
      </c>
      <c r="Y280" s="51"/>
      <c r="Z280" s="6" t="s">
        <v>1201</v>
      </c>
      <c r="AA280" s="38">
        <v>30.3</v>
      </c>
      <c r="AB280" s="59">
        <f>+W280</f>
        <v>0</v>
      </c>
      <c r="AC280" s="38">
        <f>+X280</f>
        <v>30.3</v>
      </c>
      <c r="AD280" s="59">
        <f>(AG280-AC280)/AG280</f>
        <v>0</v>
      </c>
      <c r="AE280" s="115"/>
      <c r="AF280" s="124">
        <v>2</v>
      </c>
      <c r="AG280" s="43">
        <f>SUM(AJ280:AL280)+AE280</f>
        <v>30.3</v>
      </c>
      <c r="AH280" s="51"/>
      <c r="AJ280" s="17">
        <f>ROUND(AC280/(1-VLOOKUP(AF280,Group,2,FALSE)),2)</f>
        <v>30.3</v>
      </c>
      <c r="AK280" s="17">
        <f>IF(VLOOKUP(AF280,Group,5,FALSE)="YES",VLOOKUP(ROUND(ROUND(AJ280,1)-AJ280,2),Round,2,FALSE)+VLOOKUP(AF280,Group,6,FALSE),0)</f>
        <v>0</v>
      </c>
      <c r="AL280" s="17">
        <f>IF(VLOOKUP(AF280,Group,7,FALSE)="",0,ROUND(AJ280-0.04999,1)-AJ280+AM280)</f>
        <v>0</v>
      </c>
      <c r="AM280" s="17" t="str">
        <f>IF(VLOOKUP(AF280,Group,7,FALSE)="","",VLOOKUP(AF280,Group,7,FALSE))</f>
        <v/>
      </c>
      <c r="AO280" s="31" t="s">
        <v>59</v>
      </c>
    </row>
    <row r="281" spans="2:41" s="3" customFormat="1" ht="9.9499999999999993" customHeight="1" x14ac:dyDescent="0.2">
      <c r="B281" s="108" t="s">
        <v>44</v>
      </c>
      <c r="D281" s="39"/>
      <c r="E281" s="73" t="s">
        <v>110</v>
      </c>
      <c r="F281" s="73"/>
      <c r="G281" s="30" t="s">
        <v>711</v>
      </c>
      <c r="H281" s="30"/>
      <c r="I281" s="30"/>
      <c r="J281" s="30"/>
      <c r="K281" s="30"/>
      <c r="L281" s="30"/>
      <c r="M281" s="30"/>
      <c r="N281" s="30"/>
      <c r="P281" s="73"/>
      <c r="Q281" s="86"/>
      <c r="R281" s="29" t="s">
        <v>1006</v>
      </c>
      <c r="S281" s="38">
        <f>IF(Suggested="Yes",AA281,AG281)</f>
        <v>74.95</v>
      </c>
      <c r="T281" s="36" t="s">
        <v>45</v>
      </c>
      <c r="U281" s="5" t="str">
        <f>+Instructions!$B$3</f>
        <v>D</v>
      </c>
      <c r="V281" s="51"/>
      <c r="W281" s="55">
        <f>+Instructions!$C$22</f>
        <v>0</v>
      </c>
      <c r="X281" s="38">
        <f>ROUND($AA281*(1-W281)+0.004999,2)</f>
        <v>74.95</v>
      </c>
      <c r="Y281" s="51"/>
      <c r="Z281" s="6" t="s">
        <v>1201</v>
      </c>
      <c r="AA281" s="38">
        <v>74.95</v>
      </c>
      <c r="AB281" s="59">
        <f t="shared" ref="AB281:AC282" si="81">+W281</f>
        <v>0</v>
      </c>
      <c r="AC281" s="38">
        <f t="shared" si="81"/>
        <v>74.95</v>
      </c>
      <c r="AD281" s="59">
        <f>(AG281-AC281)/AG281</f>
        <v>0</v>
      </c>
      <c r="AE281" s="115"/>
      <c r="AF281" s="124">
        <v>2</v>
      </c>
      <c r="AG281" s="43">
        <f>SUM(AJ281:AL281)+AE281</f>
        <v>74.95</v>
      </c>
      <c r="AH281" s="51"/>
      <c r="AJ281" s="17">
        <f>ROUND(AC281/(1-VLOOKUP(AF281,Group,2,FALSE)),2)</f>
        <v>74.95</v>
      </c>
      <c r="AK281" s="17">
        <f>IF(VLOOKUP(AF281,Group,5,FALSE)="YES",VLOOKUP(ROUND(ROUND(AJ281,1)-AJ281,2),Round,2,FALSE)+VLOOKUP(AF281,Group,6,FALSE),0)</f>
        <v>0</v>
      </c>
      <c r="AL281" s="17">
        <f>IF(VLOOKUP(AF281,Group,7,FALSE)="",0,ROUND(AJ281-0.04999,1)-AJ281+AM281)</f>
        <v>0</v>
      </c>
      <c r="AM281" s="17" t="str">
        <f>IF(VLOOKUP(AF281,Group,7,FALSE)="","",VLOOKUP(AF281,Group,7,FALSE))</f>
        <v/>
      </c>
      <c r="AO281" s="31" t="s">
        <v>59</v>
      </c>
    </row>
    <row r="282" spans="2:41" s="3" customFormat="1" ht="9.9499999999999993" customHeight="1" x14ac:dyDescent="0.2">
      <c r="B282" s="108" t="s">
        <v>44</v>
      </c>
      <c r="D282" s="39"/>
      <c r="E282" s="73" t="s">
        <v>110</v>
      </c>
      <c r="F282" s="73"/>
      <c r="G282" s="30" t="s">
        <v>713</v>
      </c>
      <c r="H282" s="30"/>
      <c r="I282" s="30"/>
      <c r="J282" s="30"/>
      <c r="K282" s="30"/>
      <c r="L282" s="30" t="s">
        <v>88</v>
      </c>
      <c r="M282" s="30"/>
      <c r="N282" s="30"/>
      <c r="P282" s="73"/>
      <c r="Q282" s="86"/>
      <c r="R282" s="29" t="s">
        <v>1006</v>
      </c>
      <c r="S282" s="38">
        <f>IF(Suggested="Yes",AA282,AG282)</f>
        <v>186.45</v>
      </c>
      <c r="T282" s="36" t="s">
        <v>45</v>
      </c>
      <c r="U282" s="5" t="str">
        <f>+Instructions!$B$3</f>
        <v>D</v>
      </c>
      <c r="V282" s="51"/>
      <c r="W282" s="55">
        <f>+Instructions!$C$22</f>
        <v>0</v>
      </c>
      <c r="X282" s="38">
        <f>ROUND($AA282*(1-W282)+0.004999,2)</f>
        <v>186.45</v>
      </c>
      <c r="Y282" s="51"/>
      <c r="Z282" s="6" t="s">
        <v>1201</v>
      </c>
      <c r="AA282" s="38">
        <v>186.45</v>
      </c>
      <c r="AB282" s="59">
        <f t="shared" si="81"/>
        <v>0</v>
      </c>
      <c r="AC282" s="38">
        <f t="shared" si="81"/>
        <v>186.45</v>
      </c>
      <c r="AD282" s="59">
        <f>(AG282-AC282)/AG282</f>
        <v>0</v>
      </c>
      <c r="AE282" s="115"/>
      <c r="AF282" s="124">
        <v>2</v>
      </c>
      <c r="AG282" s="43">
        <f>SUM(AJ282:AL282)+AE282</f>
        <v>186.45</v>
      </c>
      <c r="AH282" s="51"/>
      <c r="AJ282" s="17">
        <f>ROUND(AC282/(1-VLOOKUP(AF282,Group,2,FALSE)),2)</f>
        <v>186.45</v>
      </c>
      <c r="AK282" s="17">
        <f>IF(VLOOKUP(AF282,Group,5,FALSE)="YES",VLOOKUP(ROUND(ROUND(AJ282,1)-AJ282,2),Round,2,FALSE)+VLOOKUP(AF282,Group,6,FALSE),0)</f>
        <v>0</v>
      </c>
      <c r="AL282" s="17">
        <f>IF(VLOOKUP(AF282,Group,7,FALSE)="",0,ROUND(AJ282-0.04999,1)-AJ282+AM282)</f>
        <v>0</v>
      </c>
      <c r="AM282" s="17" t="str">
        <f>IF(VLOOKUP(AF282,Group,7,FALSE)="","",VLOOKUP(AF282,Group,7,FALSE))</f>
        <v/>
      </c>
      <c r="AO282" s="31" t="s">
        <v>59</v>
      </c>
    </row>
    <row r="283" spans="2:41" s="3" customFormat="1" ht="1.5" customHeight="1" x14ac:dyDescent="0.2">
      <c r="P283" s="73"/>
      <c r="Q283" s="86"/>
      <c r="R283" s="6"/>
      <c r="S283" s="38"/>
      <c r="T283" s="6"/>
      <c r="U283" s="5"/>
      <c r="V283" s="51"/>
      <c r="W283" s="55"/>
      <c r="X283" s="15"/>
      <c r="Y283" s="51"/>
      <c r="Z283" s="38"/>
      <c r="AA283" s="38"/>
      <c r="AB283" s="54"/>
      <c r="AC283" s="17"/>
      <c r="AD283" s="15"/>
      <c r="AE283" s="64"/>
      <c r="AF283" s="118"/>
      <c r="AG283" s="38"/>
      <c r="AH283" s="51"/>
      <c r="AJ283" s="17"/>
      <c r="AK283" s="17"/>
      <c r="AL283" s="17"/>
      <c r="AM283" s="17"/>
      <c r="AO283" s="31" t="s">
        <v>59</v>
      </c>
    </row>
    <row r="284" spans="2:41" s="191" customFormat="1" ht="9.6" customHeight="1" x14ac:dyDescent="0.2">
      <c r="D284" s="192" t="s">
        <v>52</v>
      </c>
      <c r="E284" s="191" t="s">
        <v>1003</v>
      </c>
      <c r="P284" s="193"/>
      <c r="Q284" s="194"/>
      <c r="R284" s="195"/>
      <c r="S284" s="196"/>
      <c r="T284" s="195"/>
      <c r="U284" s="197"/>
      <c r="V284" s="198"/>
      <c r="W284" s="201"/>
      <c r="X284" s="200"/>
      <c r="Y284" s="198"/>
      <c r="Z284" s="196"/>
      <c r="AA284" s="196"/>
      <c r="AB284" s="202"/>
      <c r="AC284" s="199"/>
      <c r="AD284" s="200"/>
      <c r="AE284" s="203"/>
      <c r="AF284" s="204"/>
      <c r="AG284" s="196"/>
      <c r="AH284" s="198"/>
      <c r="AJ284" s="199"/>
      <c r="AK284" s="199"/>
      <c r="AL284" s="199"/>
      <c r="AM284" s="199"/>
      <c r="AO284" s="205"/>
    </row>
    <row r="285" spans="2:41" s="191" customFormat="1" ht="9.6" customHeight="1" x14ac:dyDescent="0.2">
      <c r="D285" s="192"/>
      <c r="E285" s="191" t="s">
        <v>1004</v>
      </c>
      <c r="P285" s="193"/>
      <c r="Q285" s="194"/>
      <c r="R285" s="195"/>
      <c r="S285" s="196"/>
      <c r="T285" s="195"/>
      <c r="U285" s="197"/>
      <c r="V285" s="198"/>
      <c r="W285" s="201"/>
      <c r="X285" s="200"/>
      <c r="Y285" s="198"/>
      <c r="Z285" s="196"/>
      <c r="AA285" s="196"/>
      <c r="AB285" s="202"/>
      <c r="AC285" s="199"/>
      <c r="AD285" s="200"/>
      <c r="AE285" s="203"/>
      <c r="AF285" s="204"/>
      <c r="AG285" s="196"/>
      <c r="AH285" s="198"/>
      <c r="AJ285" s="199"/>
      <c r="AK285" s="199"/>
      <c r="AL285" s="199"/>
      <c r="AM285" s="199"/>
      <c r="AO285" s="205"/>
    </row>
    <row r="286" spans="2:41" s="191" customFormat="1" ht="9.6" customHeight="1" x14ac:dyDescent="0.2">
      <c r="D286" s="192"/>
      <c r="E286" s="191" t="s">
        <v>1065</v>
      </c>
      <c r="P286" s="193"/>
      <c r="Q286" s="194"/>
      <c r="R286" s="195"/>
      <c r="S286" s="196"/>
      <c r="T286" s="195"/>
      <c r="U286" s="197"/>
      <c r="V286" s="198"/>
      <c r="W286" s="201"/>
      <c r="X286" s="200"/>
      <c r="Y286" s="198"/>
      <c r="Z286" s="196"/>
      <c r="AA286" s="196"/>
      <c r="AB286" s="202"/>
      <c r="AC286" s="199"/>
      <c r="AD286" s="200"/>
      <c r="AE286" s="203"/>
      <c r="AF286" s="204"/>
      <c r="AG286" s="196"/>
      <c r="AH286" s="198"/>
      <c r="AJ286" s="199"/>
      <c r="AK286" s="199"/>
      <c r="AL286" s="199"/>
      <c r="AM286" s="199"/>
      <c r="AO286" s="205"/>
    </row>
    <row r="287" spans="2:41" s="191" customFormat="1" ht="9.6" customHeight="1" x14ac:dyDescent="0.2">
      <c r="D287" s="192"/>
      <c r="E287" s="191" t="s">
        <v>1005</v>
      </c>
      <c r="P287" s="193"/>
      <c r="Q287" s="194"/>
      <c r="R287" s="195"/>
      <c r="S287" s="196"/>
      <c r="T287" s="195"/>
      <c r="U287" s="197"/>
      <c r="V287" s="198"/>
      <c r="W287" s="201"/>
      <c r="X287" s="200"/>
      <c r="Y287" s="198"/>
      <c r="Z287" s="196"/>
      <c r="AA287" s="196"/>
      <c r="AB287" s="202"/>
      <c r="AC287" s="199"/>
      <c r="AD287" s="200"/>
      <c r="AE287" s="203"/>
      <c r="AF287" s="204"/>
      <c r="AG287" s="196"/>
      <c r="AH287" s="198"/>
      <c r="AJ287" s="199"/>
      <c r="AK287" s="199"/>
      <c r="AL287" s="199"/>
      <c r="AM287" s="199"/>
      <c r="AO287" s="205"/>
    </row>
    <row r="288" spans="2:41" s="3" customFormat="1" ht="3" customHeight="1" x14ac:dyDescent="0.2">
      <c r="P288" s="73"/>
      <c r="Q288" s="86"/>
      <c r="R288" s="6"/>
      <c r="S288" s="38"/>
      <c r="T288" s="6"/>
      <c r="U288" s="5"/>
      <c r="V288" s="51"/>
      <c r="W288" s="55"/>
      <c r="X288" s="15"/>
      <c r="Y288" s="51"/>
      <c r="Z288" s="38"/>
      <c r="AA288" s="38"/>
      <c r="AB288" s="54"/>
      <c r="AC288" s="17"/>
      <c r="AD288" s="15"/>
      <c r="AE288" s="64"/>
      <c r="AF288" s="118"/>
      <c r="AG288" s="38"/>
      <c r="AH288" s="51"/>
      <c r="AJ288" s="17"/>
      <c r="AK288" s="17"/>
      <c r="AL288" s="17"/>
      <c r="AM288" s="17"/>
      <c r="AO288" s="31" t="s">
        <v>59</v>
      </c>
    </row>
    <row r="289" spans="2:41" s="3" customFormat="1" ht="9.9499999999999993" customHeight="1" x14ac:dyDescent="0.2">
      <c r="C289" s="152"/>
      <c r="D289" s="39" t="s">
        <v>8</v>
      </c>
      <c r="E289" s="150" t="s">
        <v>430</v>
      </c>
      <c r="F289" s="39"/>
      <c r="G289" s="150" t="s">
        <v>465</v>
      </c>
      <c r="H289" s="150"/>
      <c r="I289" s="150"/>
      <c r="J289" s="150"/>
      <c r="K289" s="150" t="s">
        <v>467</v>
      </c>
      <c r="M289" s="150"/>
      <c r="N289" s="150"/>
      <c r="P289" s="30"/>
      <c r="Q289" s="30"/>
      <c r="R289" s="30"/>
      <c r="S289" s="38"/>
      <c r="T289" s="30"/>
      <c r="U289" s="5"/>
      <c r="V289" s="51"/>
      <c r="W289" s="69"/>
      <c r="X289" s="69"/>
      <c r="Y289" s="51"/>
      <c r="Z289" s="38"/>
      <c r="AA289" s="38"/>
      <c r="AB289" s="54"/>
      <c r="AC289" s="17"/>
      <c r="AD289" s="15"/>
      <c r="AE289" s="64"/>
      <c r="AF289" s="118"/>
      <c r="AG289" s="17"/>
      <c r="AH289" s="51"/>
      <c r="AJ289" s="17"/>
      <c r="AK289" s="17"/>
      <c r="AL289" s="17"/>
      <c r="AM289" s="17"/>
      <c r="AO289" s="31" t="s">
        <v>59</v>
      </c>
    </row>
    <row r="290" spans="2:41" s="3" customFormat="1" ht="9.9499999999999993" customHeight="1" x14ac:dyDescent="0.2">
      <c r="C290" s="152"/>
      <c r="D290" s="39"/>
      <c r="E290" s="150" t="s">
        <v>431</v>
      </c>
      <c r="F290" s="39"/>
      <c r="G290" s="150" t="s">
        <v>434</v>
      </c>
      <c r="H290" s="150"/>
      <c r="I290" s="150"/>
      <c r="K290" s="150" t="s">
        <v>466</v>
      </c>
      <c r="M290" s="150"/>
      <c r="N290" s="150"/>
      <c r="P290" s="30"/>
      <c r="Q290" s="30"/>
      <c r="R290" s="30"/>
      <c r="S290" s="38"/>
      <c r="T290" s="30"/>
      <c r="U290" s="5"/>
      <c r="V290" s="51"/>
      <c r="W290" s="69"/>
      <c r="X290" s="69"/>
      <c r="Y290" s="51"/>
      <c r="Z290" s="38"/>
      <c r="AA290" s="38"/>
      <c r="AB290" s="54"/>
      <c r="AC290" s="17"/>
      <c r="AD290" s="15"/>
      <c r="AE290" s="64"/>
      <c r="AF290" s="118"/>
      <c r="AG290" s="17"/>
      <c r="AH290" s="51"/>
      <c r="AJ290" s="17"/>
      <c r="AK290" s="17"/>
      <c r="AL290" s="17"/>
      <c r="AM290" s="17"/>
      <c r="AO290" s="31" t="s">
        <v>59</v>
      </c>
    </row>
    <row r="291" spans="2:41" s="3" customFormat="1" ht="1.5" customHeight="1" x14ac:dyDescent="0.2">
      <c r="P291" s="73"/>
      <c r="Q291" s="86"/>
      <c r="R291" s="6"/>
      <c r="S291" s="38"/>
      <c r="T291" s="6"/>
      <c r="U291" s="5"/>
      <c r="V291" s="51"/>
      <c r="W291" s="55"/>
      <c r="X291" s="15"/>
      <c r="Y291" s="51"/>
      <c r="Z291" s="38"/>
      <c r="AA291" s="38"/>
      <c r="AB291" s="54"/>
      <c r="AC291" s="17"/>
      <c r="AD291" s="15"/>
      <c r="AE291" s="64"/>
      <c r="AF291" s="118"/>
      <c r="AG291" s="38"/>
      <c r="AH291" s="51"/>
      <c r="AJ291" s="17"/>
      <c r="AK291" s="17"/>
      <c r="AL291" s="17"/>
      <c r="AM291" s="17"/>
      <c r="AO291" s="31" t="s">
        <v>59</v>
      </c>
    </row>
    <row r="292" spans="2:41" s="3" customFormat="1" ht="9.9499999999999993" customHeight="1" x14ac:dyDescent="0.2">
      <c r="B292" s="107" t="s">
        <v>55</v>
      </c>
      <c r="D292" s="39"/>
      <c r="E292" s="73" t="s">
        <v>113</v>
      </c>
      <c r="F292" s="73"/>
      <c r="G292" s="30" t="s">
        <v>168</v>
      </c>
      <c r="H292" s="30"/>
      <c r="I292" s="30" t="s">
        <v>200</v>
      </c>
      <c r="J292" s="30"/>
      <c r="K292" s="30"/>
      <c r="L292" s="30"/>
      <c r="M292" s="30"/>
      <c r="N292" s="30"/>
      <c r="P292" s="73" t="s">
        <v>120</v>
      </c>
      <c r="Q292" s="86"/>
      <c r="R292" s="29" t="s">
        <v>51</v>
      </c>
      <c r="S292" s="38">
        <f>IF(Suggested="Yes",AA292,AG292)</f>
        <v>20.45</v>
      </c>
      <c r="T292" s="36" t="s">
        <v>46</v>
      </c>
      <c r="U292" s="5" t="str">
        <f>+Instructions!$B$3</f>
        <v>D</v>
      </c>
      <c r="V292" s="51"/>
      <c r="W292" s="55">
        <f>+Instructions!$C$22</f>
        <v>0</v>
      </c>
      <c r="X292" s="17">
        <f>ROUND($AA292*(1-W292)+0.004999,2)</f>
        <v>20.45</v>
      </c>
      <c r="Y292" s="51"/>
      <c r="Z292" s="6" t="s">
        <v>1201</v>
      </c>
      <c r="AA292" s="38">
        <v>20.45</v>
      </c>
      <c r="AB292" s="59">
        <f>+W292</f>
        <v>0</v>
      </c>
      <c r="AC292" s="17">
        <f>+X292</f>
        <v>20.45</v>
      </c>
      <c r="AD292" s="12">
        <f>(AG292-AC292)/AG292</f>
        <v>0</v>
      </c>
      <c r="AE292" s="115"/>
      <c r="AF292" s="122">
        <v>1</v>
      </c>
      <c r="AG292" s="37">
        <f>SUM(AJ292:AL292)+AE292</f>
        <v>20.45</v>
      </c>
      <c r="AH292" s="51"/>
      <c r="AJ292" s="17">
        <f>ROUND(AC292/(1-VLOOKUP(AF292,Group,2,FALSE)),2)</f>
        <v>20.45</v>
      </c>
      <c r="AK292" s="17">
        <f>IF(VLOOKUP(AF292,Group,5,FALSE)="YES",VLOOKUP(ROUND(ROUND(AJ292,1)-AJ292,2),Round,2,FALSE)+VLOOKUP(AF292,Group,6,FALSE),0)</f>
        <v>0</v>
      </c>
      <c r="AL292" s="17">
        <f>IF(VLOOKUP(AF292,Group,7,FALSE)="",0,ROUND(AJ292-0.04999,1)-AJ292+AM292)</f>
        <v>0</v>
      </c>
      <c r="AM292" s="17" t="str">
        <f>IF(VLOOKUP(AF292,Group,7,FALSE)="","",VLOOKUP(AF292,Group,7,FALSE))</f>
        <v/>
      </c>
      <c r="AO292" s="31" t="s">
        <v>59</v>
      </c>
    </row>
    <row r="293" spans="2:41" s="3" customFormat="1" ht="1.5" customHeight="1" x14ac:dyDescent="0.2">
      <c r="P293" s="73"/>
      <c r="Q293" s="86"/>
      <c r="R293" s="6"/>
      <c r="S293" s="38"/>
      <c r="T293" s="6"/>
      <c r="U293" s="5"/>
      <c r="V293" s="51"/>
      <c r="W293" s="55"/>
      <c r="X293" s="15"/>
      <c r="Y293" s="51"/>
      <c r="Z293" s="38"/>
      <c r="AA293" s="38"/>
      <c r="AB293" s="54"/>
      <c r="AC293" s="17"/>
      <c r="AD293" s="15"/>
      <c r="AE293" s="64"/>
      <c r="AF293" s="118"/>
      <c r="AG293" s="38"/>
      <c r="AH293" s="51"/>
      <c r="AJ293" s="17"/>
      <c r="AK293" s="17"/>
      <c r="AL293" s="17"/>
      <c r="AM293" s="17"/>
      <c r="AO293" s="31" t="s">
        <v>59</v>
      </c>
    </row>
    <row r="294" spans="2:41" s="3" customFormat="1" ht="9.9499999999999993" customHeight="1" x14ac:dyDescent="0.2">
      <c r="B294" s="108" t="s">
        <v>44</v>
      </c>
      <c r="D294" s="39"/>
      <c r="E294" s="73" t="s">
        <v>114</v>
      </c>
      <c r="F294" s="73"/>
      <c r="G294" s="30" t="s">
        <v>151</v>
      </c>
      <c r="H294" s="30"/>
      <c r="I294" s="30"/>
      <c r="J294" s="30"/>
      <c r="K294" s="30"/>
      <c r="L294" s="30"/>
      <c r="M294" s="30"/>
      <c r="N294" s="30"/>
      <c r="P294" s="73"/>
      <c r="Q294" s="86"/>
      <c r="R294" s="29"/>
      <c r="S294" s="38">
        <f>IF(Suggested="Yes",AA294,AG294)</f>
        <v>62.3</v>
      </c>
      <c r="T294" s="36" t="s">
        <v>45</v>
      </c>
      <c r="U294" s="5" t="str">
        <f>+Instructions!$B$3</f>
        <v>D</v>
      </c>
      <c r="V294" s="51"/>
      <c r="W294" s="55">
        <f>+Instructions!$C$22</f>
        <v>0</v>
      </c>
      <c r="X294" s="38">
        <f>ROUND($AA294*(1-W294)+0.004999,2)</f>
        <v>62.3</v>
      </c>
      <c r="Y294" s="51"/>
      <c r="Z294" s="6" t="s">
        <v>1201</v>
      </c>
      <c r="AA294" s="38">
        <v>62.3</v>
      </c>
      <c r="AB294" s="59">
        <f>+W294</f>
        <v>0</v>
      </c>
      <c r="AC294" s="38">
        <f>+X294</f>
        <v>62.3</v>
      </c>
      <c r="AD294" s="59">
        <f>(AG294-AC294)/AG294</f>
        <v>0</v>
      </c>
      <c r="AE294" s="115"/>
      <c r="AF294" s="124">
        <v>2</v>
      </c>
      <c r="AG294" s="43">
        <f>SUM(AJ294:AL294)+AE294</f>
        <v>62.3</v>
      </c>
      <c r="AH294" s="51"/>
      <c r="AJ294" s="17">
        <f>ROUND(AC294/(1-VLOOKUP(AF294,Group,2,FALSE)),2)</f>
        <v>62.3</v>
      </c>
      <c r="AK294" s="17">
        <f>IF(VLOOKUP(AF294,Group,5,FALSE)="YES",VLOOKUP(ROUND(ROUND(AJ294,1)-AJ294,2),Round,2,FALSE)+VLOOKUP(AF294,Group,6,FALSE),0)</f>
        <v>0</v>
      </c>
      <c r="AL294" s="17">
        <f>IF(VLOOKUP(AF294,Group,7,FALSE)="",0,ROUND(AJ294-0.04999,1)-AJ294+AM294)</f>
        <v>0</v>
      </c>
      <c r="AM294" s="17" t="str">
        <f>IF(VLOOKUP(AF294,Group,7,FALSE)="","",VLOOKUP(AF294,Group,7,FALSE))</f>
        <v/>
      </c>
      <c r="AO294" s="31" t="s">
        <v>59</v>
      </c>
    </row>
    <row r="295" spans="2:41" s="3" customFormat="1" ht="1.5" customHeight="1" x14ac:dyDescent="0.2">
      <c r="P295" s="73"/>
      <c r="Q295" s="86"/>
      <c r="R295" s="6"/>
      <c r="S295" s="38"/>
      <c r="T295" s="6"/>
      <c r="U295" s="5"/>
      <c r="V295" s="51"/>
      <c r="W295" s="55"/>
      <c r="X295" s="15"/>
      <c r="Y295" s="51"/>
      <c r="Z295" s="38"/>
      <c r="AA295" s="38"/>
      <c r="AB295" s="54"/>
      <c r="AC295" s="17"/>
      <c r="AD295" s="15"/>
      <c r="AE295" s="64"/>
      <c r="AF295" s="118"/>
      <c r="AG295" s="38"/>
      <c r="AH295" s="51"/>
      <c r="AJ295" s="17"/>
      <c r="AK295" s="17"/>
      <c r="AL295" s="17"/>
      <c r="AM295" s="17"/>
      <c r="AO295" s="31" t="s">
        <v>59</v>
      </c>
    </row>
    <row r="296" spans="2:41" s="191" customFormat="1" ht="9.6" customHeight="1" x14ac:dyDescent="0.2">
      <c r="D296" s="192" t="s">
        <v>204</v>
      </c>
      <c r="E296" s="191" t="s">
        <v>999</v>
      </c>
      <c r="P296" s="193"/>
      <c r="Q296" s="194"/>
      <c r="R296" s="195"/>
      <c r="S296" s="196"/>
      <c r="T296" s="195"/>
      <c r="U296" s="197"/>
      <c r="V296" s="198"/>
      <c r="W296" s="201"/>
      <c r="X296" s="200"/>
      <c r="Y296" s="198"/>
      <c r="Z296" s="196"/>
      <c r="AA296" s="196"/>
      <c r="AB296" s="202"/>
      <c r="AC296" s="199"/>
      <c r="AD296" s="200"/>
      <c r="AE296" s="203"/>
      <c r="AF296" s="204"/>
      <c r="AG296" s="196"/>
      <c r="AH296" s="198"/>
      <c r="AJ296" s="199"/>
      <c r="AK296" s="199"/>
      <c r="AL296" s="199"/>
      <c r="AM296" s="199"/>
      <c r="AO296" s="205"/>
    </row>
    <row r="297" spans="2:41" s="3" customFormat="1" ht="3" customHeight="1" x14ac:dyDescent="0.2">
      <c r="P297" s="73"/>
      <c r="Q297" s="86"/>
      <c r="R297" s="6"/>
      <c r="S297" s="38"/>
      <c r="T297" s="6"/>
      <c r="U297" s="5"/>
      <c r="V297" s="51"/>
      <c r="W297" s="55"/>
      <c r="X297" s="15"/>
      <c r="Y297" s="51"/>
      <c r="Z297" s="38"/>
      <c r="AA297" s="38"/>
      <c r="AB297" s="54"/>
      <c r="AC297" s="17"/>
      <c r="AD297" s="15"/>
      <c r="AE297" s="64"/>
      <c r="AF297" s="118"/>
      <c r="AG297" s="38"/>
      <c r="AH297" s="51"/>
      <c r="AJ297" s="17"/>
      <c r="AK297" s="17"/>
      <c r="AL297" s="17"/>
      <c r="AM297" s="17"/>
      <c r="AO297" s="31" t="s">
        <v>59</v>
      </c>
    </row>
    <row r="298" spans="2:41" s="3" customFormat="1" ht="9.9499999999999993" customHeight="1" x14ac:dyDescent="0.2">
      <c r="C298" s="152"/>
      <c r="D298" s="39" t="s">
        <v>8</v>
      </c>
      <c r="E298" s="150" t="s">
        <v>430</v>
      </c>
      <c r="F298" s="39"/>
      <c r="G298" s="150" t="s">
        <v>434</v>
      </c>
      <c r="H298" s="150"/>
      <c r="I298" s="150"/>
      <c r="J298" s="150"/>
      <c r="K298" s="150" t="s">
        <v>468</v>
      </c>
      <c r="M298" s="150"/>
      <c r="N298" s="150"/>
      <c r="P298" s="30"/>
      <c r="Q298" s="30"/>
      <c r="R298" s="30"/>
      <c r="S298" s="38"/>
      <c r="T298" s="30"/>
      <c r="U298" s="5"/>
      <c r="V298" s="51"/>
      <c r="W298" s="69"/>
      <c r="X298" s="69"/>
      <c r="Y298" s="51"/>
      <c r="Z298" s="38"/>
      <c r="AA298" s="38"/>
      <c r="AB298" s="54"/>
      <c r="AC298" s="17"/>
      <c r="AD298" s="15"/>
      <c r="AE298" s="64"/>
      <c r="AF298" s="118"/>
      <c r="AG298" s="17"/>
      <c r="AH298" s="51"/>
      <c r="AJ298" s="17"/>
      <c r="AK298" s="17"/>
      <c r="AL298" s="17"/>
      <c r="AM298" s="17"/>
      <c r="AO298" s="31" t="s">
        <v>59</v>
      </c>
    </row>
    <row r="299" spans="2:41" s="3" customFormat="1" ht="9.9499999999999993" customHeight="1" x14ac:dyDescent="0.2">
      <c r="C299" s="152"/>
      <c r="D299" s="39"/>
      <c r="E299" s="150" t="s">
        <v>432</v>
      </c>
      <c r="F299" s="39"/>
      <c r="G299" s="150" t="s">
        <v>433</v>
      </c>
      <c r="H299" s="150"/>
      <c r="I299" s="150"/>
      <c r="K299" s="150" t="s">
        <v>469</v>
      </c>
      <c r="M299" s="150"/>
      <c r="N299" s="150"/>
      <c r="P299" s="30"/>
      <c r="Q299" s="30"/>
      <c r="R299" s="30"/>
      <c r="S299" s="38"/>
      <c r="T299" s="30"/>
      <c r="U299" s="5"/>
      <c r="V299" s="51"/>
      <c r="W299" s="69"/>
      <c r="X299" s="69"/>
      <c r="Y299" s="51"/>
      <c r="Z299" s="38"/>
      <c r="AA299" s="38"/>
      <c r="AB299" s="54"/>
      <c r="AC299" s="17"/>
      <c r="AD299" s="15"/>
      <c r="AE299" s="64"/>
      <c r="AF299" s="118"/>
      <c r="AG299" s="17"/>
      <c r="AH299" s="51"/>
      <c r="AJ299" s="17"/>
      <c r="AK299" s="17"/>
      <c r="AL299" s="17"/>
      <c r="AM299" s="17"/>
      <c r="AO299" s="31" t="s">
        <v>59</v>
      </c>
    </row>
    <row r="300" spans="2:41" s="3" customFormat="1" ht="1.5" customHeight="1" x14ac:dyDescent="0.2">
      <c r="P300" s="73"/>
      <c r="Q300" s="86"/>
      <c r="R300" s="6"/>
      <c r="S300" s="38"/>
      <c r="T300" s="6"/>
      <c r="U300" s="5"/>
      <c r="V300" s="51"/>
      <c r="W300" s="55"/>
      <c r="X300" s="15"/>
      <c r="Y300" s="51"/>
      <c r="Z300" s="38"/>
      <c r="AA300" s="38"/>
      <c r="AB300" s="54"/>
      <c r="AC300" s="17"/>
      <c r="AD300" s="15"/>
      <c r="AE300" s="64"/>
      <c r="AF300" s="118"/>
      <c r="AG300" s="38"/>
      <c r="AH300" s="51"/>
      <c r="AJ300" s="17"/>
      <c r="AK300" s="17"/>
      <c r="AL300" s="17"/>
      <c r="AM300" s="17"/>
      <c r="AO300" s="31" t="s">
        <v>59</v>
      </c>
    </row>
    <row r="301" spans="2:41" s="3" customFormat="1" ht="9.9499999999999993" customHeight="1" x14ac:dyDescent="0.2">
      <c r="B301" s="107" t="s">
        <v>55</v>
      </c>
      <c r="D301" s="39"/>
      <c r="E301" s="73" t="s">
        <v>108</v>
      </c>
      <c r="F301" s="73"/>
      <c r="G301" s="30" t="s">
        <v>421</v>
      </c>
      <c r="H301" s="30"/>
      <c r="I301" s="30" t="s">
        <v>329</v>
      </c>
      <c r="J301" s="30"/>
      <c r="K301" s="30"/>
      <c r="L301" s="30"/>
      <c r="M301" s="30"/>
      <c r="N301" s="30"/>
      <c r="P301" s="73" t="s">
        <v>119</v>
      </c>
      <c r="Q301" s="86"/>
      <c r="R301" s="29"/>
      <c r="S301" s="38">
        <f>IF(Suggested="Yes",AA301,AG301)</f>
        <v>17.25</v>
      </c>
      <c r="T301" s="36" t="s">
        <v>46</v>
      </c>
      <c r="U301" s="5" t="str">
        <f>+Instructions!$B$3</f>
        <v>D</v>
      </c>
      <c r="V301" s="51"/>
      <c r="W301" s="55">
        <f>+Instructions!$C$22</f>
        <v>0</v>
      </c>
      <c r="X301" s="17">
        <f>ROUND($AA301*(1-W301)+0.004999,2)</f>
        <v>17.25</v>
      </c>
      <c r="Y301" s="51"/>
      <c r="Z301" s="6" t="s">
        <v>1201</v>
      </c>
      <c r="AA301" s="38">
        <v>17.25</v>
      </c>
      <c r="AB301" s="59">
        <f>+W301</f>
        <v>0</v>
      </c>
      <c r="AC301" s="17">
        <f>+X301</f>
        <v>17.25</v>
      </c>
      <c r="AD301" s="12">
        <f>(AG301-AC301)/AG301</f>
        <v>0</v>
      </c>
      <c r="AE301" s="115"/>
      <c r="AF301" s="122">
        <v>1</v>
      </c>
      <c r="AG301" s="37">
        <f>SUM(AJ301:AL301)+AE301</f>
        <v>17.25</v>
      </c>
      <c r="AH301" s="51"/>
      <c r="AJ301" s="17">
        <f>ROUND(AC301/(1-VLOOKUP(AF301,Group,2,FALSE)),2)</f>
        <v>17.25</v>
      </c>
      <c r="AK301" s="17">
        <f>IF(VLOOKUP(AF301,Group,5,FALSE)="YES",VLOOKUP(ROUND(ROUND(AJ301,1)-AJ301,2),Round,2,FALSE)+VLOOKUP(AF301,Group,6,FALSE),0)</f>
        <v>0</v>
      </c>
      <c r="AL301" s="17">
        <f>IF(VLOOKUP(AF301,Group,7,FALSE)="",0,ROUND(AJ301-0.04999,1)-AJ301+AM301)</f>
        <v>0</v>
      </c>
      <c r="AM301" s="17" t="str">
        <f>IF(VLOOKUP(AF301,Group,7,FALSE)="","",VLOOKUP(AF301,Group,7,FALSE))</f>
        <v/>
      </c>
      <c r="AO301" s="31" t="s">
        <v>59</v>
      </c>
    </row>
    <row r="302" spans="2:41" s="3" customFormat="1" ht="1.5" customHeight="1" x14ac:dyDescent="0.2">
      <c r="P302" s="73"/>
      <c r="Q302" s="86"/>
      <c r="R302" s="6"/>
      <c r="S302" s="38"/>
      <c r="T302" s="6"/>
      <c r="U302" s="5"/>
      <c r="V302" s="51"/>
      <c r="W302" s="55"/>
      <c r="X302" s="15"/>
      <c r="Y302" s="51"/>
      <c r="Z302" s="38"/>
      <c r="AA302" s="38"/>
      <c r="AB302" s="54"/>
      <c r="AC302" s="17"/>
      <c r="AD302" s="15"/>
      <c r="AE302" s="64"/>
      <c r="AF302" s="118"/>
      <c r="AG302" s="38"/>
      <c r="AH302" s="51"/>
      <c r="AJ302" s="17"/>
      <c r="AK302" s="17"/>
      <c r="AL302" s="17"/>
      <c r="AM302" s="17"/>
      <c r="AO302" s="31" t="s">
        <v>59</v>
      </c>
    </row>
    <row r="303" spans="2:41" s="191" customFormat="1" ht="9.6" customHeight="1" x14ac:dyDescent="0.2">
      <c r="D303" s="192" t="s">
        <v>204</v>
      </c>
      <c r="E303" s="191" t="s">
        <v>999</v>
      </c>
      <c r="P303" s="193"/>
      <c r="Q303" s="194"/>
      <c r="R303" s="195"/>
      <c r="S303" s="196"/>
      <c r="T303" s="195"/>
      <c r="U303" s="197"/>
      <c r="V303" s="198"/>
      <c r="W303" s="201"/>
      <c r="X303" s="200"/>
      <c r="Y303" s="198"/>
      <c r="Z303" s="196"/>
      <c r="AA303" s="196"/>
      <c r="AB303" s="202"/>
      <c r="AC303" s="199"/>
      <c r="AD303" s="200"/>
      <c r="AE303" s="203"/>
      <c r="AF303" s="204"/>
      <c r="AG303" s="196"/>
      <c r="AH303" s="198"/>
      <c r="AJ303" s="199"/>
      <c r="AK303" s="199"/>
      <c r="AL303" s="199"/>
      <c r="AM303" s="199"/>
      <c r="AO303" s="205"/>
    </row>
    <row r="304" spans="2:41" s="3" customFormat="1" ht="3" customHeight="1" x14ac:dyDescent="0.2">
      <c r="P304" s="73"/>
      <c r="Q304" s="86"/>
      <c r="R304" s="6"/>
      <c r="S304" s="38"/>
      <c r="T304" s="6"/>
      <c r="U304" s="5"/>
      <c r="V304" s="51"/>
      <c r="W304" s="55"/>
      <c r="X304" s="15"/>
      <c r="Y304" s="51"/>
      <c r="Z304" s="38"/>
      <c r="AA304" s="38"/>
      <c r="AB304" s="54"/>
      <c r="AC304" s="17"/>
      <c r="AD304" s="15"/>
      <c r="AE304" s="64"/>
      <c r="AF304" s="118"/>
      <c r="AG304" s="38"/>
      <c r="AH304" s="51"/>
      <c r="AJ304" s="17"/>
      <c r="AK304" s="17"/>
      <c r="AL304" s="17"/>
      <c r="AM304" s="17"/>
      <c r="AO304" s="31" t="s">
        <v>59</v>
      </c>
    </row>
    <row r="305" spans="2:41" s="3" customFormat="1" ht="9.9499999999999993" customHeight="1" x14ac:dyDescent="0.2">
      <c r="C305" s="152"/>
      <c r="D305" s="39" t="s">
        <v>8</v>
      </c>
      <c r="E305" s="150" t="s">
        <v>436</v>
      </c>
      <c r="F305" s="39"/>
      <c r="G305" s="150" t="s">
        <v>437</v>
      </c>
      <c r="H305" s="150"/>
      <c r="I305" s="150"/>
      <c r="J305" s="150"/>
      <c r="K305" s="150" t="s">
        <v>470</v>
      </c>
      <c r="M305" s="150"/>
      <c r="N305" s="150"/>
      <c r="P305" s="30"/>
      <c r="Q305" s="30"/>
      <c r="R305" s="30"/>
      <c r="S305" s="38"/>
      <c r="T305" s="30"/>
      <c r="U305" s="5"/>
      <c r="V305" s="51"/>
      <c r="W305" s="69"/>
      <c r="X305" s="69"/>
      <c r="Y305" s="51"/>
      <c r="Z305" s="38"/>
      <c r="AA305" s="38"/>
      <c r="AB305" s="54"/>
      <c r="AC305" s="17"/>
      <c r="AD305" s="15"/>
      <c r="AE305" s="64"/>
      <c r="AF305" s="118"/>
      <c r="AG305" s="17"/>
      <c r="AH305" s="51"/>
      <c r="AJ305" s="17"/>
      <c r="AK305" s="17"/>
      <c r="AL305" s="17"/>
      <c r="AM305" s="17"/>
      <c r="AO305" s="31" t="s">
        <v>59</v>
      </c>
    </row>
    <row r="306" spans="2:41" s="3" customFormat="1" ht="9.9499999999999993" customHeight="1" x14ac:dyDescent="0.2">
      <c r="C306" s="152"/>
      <c r="D306" s="39"/>
      <c r="E306" s="150" t="s">
        <v>438</v>
      </c>
      <c r="F306" s="39"/>
      <c r="G306" s="150" t="s">
        <v>439</v>
      </c>
      <c r="H306" s="150"/>
      <c r="I306" s="150"/>
      <c r="K306" s="150" t="s">
        <v>471</v>
      </c>
      <c r="M306" s="150"/>
      <c r="N306" s="150"/>
      <c r="P306" s="30"/>
      <c r="Q306" s="30"/>
      <c r="R306" s="30"/>
      <c r="S306" s="38"/>
      <c r="T306" s="30"/>
      <c r="U306" s="5"/>
      <c r="V306" s="51"/>
      <c r="W306" s="69"/>
      <c r="X306" s="69"/>
      <c r="Y306" s="51"/>
      <c r="Z306" s="38"/>
      <c r="AA306" s="38"/>
      <c r="AB306" s="54"/>
      <c r="AC306" s="17"/>
      <c r="AD306" s="15"/>
      <c r="AE306" s="64"/>
      <c r="AF306" s="118"/>
      <c r="AG306" s="17"/>
      <c r="AH306" s="51"/>
      <c r="AJ306" s="17"/>
      <c r="AK306" s="17"/>
      <c r="AL306" s="17"/>
      <c r="AM306" s="17"/>
      <c r="AO306" s="31" t="s">
        <v>59</v>
      </c>
    </row>
    <row r="307" spans="2:41" s="3" customFormat="1" ht="1.5" customHeight="1" x14ac:dyDescent="0.2">
      <c r="P307" s="73"/>
      <c r="Q307" s="86"/>
      <c r="R307" s="6"/>
      <c r="S307" s="38"/>
      <c r="T307" s="6"/>
      <c r="U307" s="5"/>
      <c r="V307" s="51"/>
      <c r="W307" s="55"/>
      <c r="X307" s="15"/>
      <c r="Y307" s="51"/>
      <c r="Z307" s="38"/>
      <c r="AA307" s="38"/>
      <c r="AB307" s="54"/>
      <c r="AC307" s="17"/>
      <c r="AD307" s="15"/>
      <c r="AE307" s="64"/>
      <c r="AF307" s="118"/>
      <c r="AG307" s="38"/>
      <c r="AH307" s="51"/>
      <c r="AJ307" s="17"/>
      <c r="AK307" s="17"/>
      <c r="AL307" s="17"/>
      <c r="AM307" s="17"/>
      <c r="AO307" s="31" t="s">
        <v>59</v>
      </c>
    </row>
    <row r="308" spans="2:41" s="3" customFormat="1" ht="9.9499999999999993" customHeight="1" x14ac:dyDescent="0.2">
      <c r="B308" s="108" t="s">
        <v>44</v>
      </c>
      <c r="D308" s="39"/>
      <c r="E308" s="73" t="s">
        <v>116</v>
      </c>
      <c r="F308" s="73"/>
      <c r="G308" s="30" t="s">
        <v>166</v>
      </c>
      <c r="H308" s="30"/>
      <c r="K308" s="30"/>
      <c r="L308" s="30"/>
      <c r="M308" s="30"/>
      <c r="N308" s="30"/>
      <c r="P308" s="73"/>
      <c r="Q308" s="86"/>
      <c r="R308" s="29" t="s">
        <v>51</v>
      </c>
      <c r="S308" s="38">
        <f>IF(Suggested="Yes",AA308,AG308)</f>
        <v>22.15</v>
      </c>
      <c r="T308" s="36" t="s">
        <v>45</v>
      </c>
      <c r="U308" s="5" t="str">
        <f>+Instructions!$B$3</f>
        <v>D</v>
      </c>
      <c r="V308" s="51"/>
      <c r="W308" s="55">
        <f>+Instructions!$C$22</f>
        <v>0</v>
      </c>
      <c r="X308" s="38">
        <f>ROUND($AA308*(1-W308)+0.004999,2)</f>
        <v>22.15</v>
      </c>
      <c r="Y308" s="51"/>
      <c r="Z308" s="6" t="s">
        <v>1201</v>
      </c>
      <c r="AA308" s="38">
        <v>22.15</v>
      </c>
      <c r="AB308" s="59">
        <f>+W308</f>
        <v>0</v>
      </c>
      <c r="AC308" s="38">
        <f>+X308</f>
        <v>22.15</v>
      </c>
      <c r="AD308" s="59">
        <f>(AG308-AC308)/AG308</f>
        <v>0</v>
      </c>
      <c r="AE308" s="115"/>
      <c r="AF308" s="124">
        <v>2</v>
      </c>
      <c r="AG308" s="43">
        <f>SUM(AJ308:AL308)+AE308</f>
        <v>22.15</v>
      </c>
      <c r="AH308" s="51"/>
      <c r="AJ308" s="17">
        <f>ROUND(AC308/(1-VLOOKUP(AF308,Group,2,FALSE)),2)</f>
        <v>22.15</v>
      </c>
      <c r="AK308" s="17">
        <f>IF(VLOOKUP(AF308,Group,5,FALSE)="YES",VLOOKUP(ROUND(ROUND(AJ308,1)-AJ308,2),Round,2,FALSE)+VLOOKUP(AF308,Group,6,FALSE),0)</f>
        <v>0</v>
      </c>
      <c r="AL308" s="17">
        <f>IF(VLOOKUP(AF308,Group,7,FALSE)="",0,ROUND(AJ308-0.04999,1)-AJ308+AM308)</f>
        <v>0</v>
      </c>
      <c r="AM308" s="17" t="str">
        <f>IF(VLOOKUP(AF308,Group,7,FALSE)="","",VLOOKUP(AF308,Group,7,FALSE))</f>
        <v/>
      </c>
      <c r="AO308" s="31" t="s">
        <v>59</v>
      </c>
    </row>
    <row r="309" spans="2:41" s="3" customFormat="1" ht="1.5" customHeight="1" x14ac:dyDescent="0.2">
      <c r="P309" s="73"/>
      <c r="Q309" s="86"/>
      <c r="R309" s="6"/>
      <c r="S309" s="38"/>
      <c r="T309" s="6"/>
      <c r="U309" s="5"/>
      <c r="V309" s="51"/>
      <c r="W309" s="55"/>
      <c r="X309" s="15"/>
      <c r="Y309" s="51"/>
      <c r="Z309" s="38"/>
      <c r="AA309" s="38"/>
      <c r="AB309" s="54"/>
      <c r="AC309" s="17"/>
      <c r="AD309" s="15"/>
      <c r="AE309" s="64"/>
      <c r="AF309" s="118"/>
      <c r="AG309" s="38"/>
      <c r="AH309" s="51"/>
      <c r="AJ309" s="17"/>
      <c r="AK309" s="17"/>
      <c r="AL309" s="17"/>
      <c r="AM309" s="17"/>
      <c r="AO309" s="31" t="s">
        <v>59</v>
      </c>
    </row>
    <row r="310" spans="2:41" s="191" customFormat="1" ht="9.6" customHeight="1" x14ac:dyDescent="0.2">
      <c r="D310" s="192" t="s">
        <v>204</v>
      </c>
      <c r="E310" s="191" t="s">
        <v>443</v>
      </c>
      <c r="P310" s="193"/>
      <c r="Q310" s="194"/>
      <c r="R310" s="195"/>
      <c r="S310" s="196"/>
      <c r="T310" s="195"/>
      <c r="U310" s="197"/>
      <c r="V310" s="198"/>
      <c r="W310" s="201"/>
      <c r="X310" s="200"/>
      <c r="Y310" s="198"/>
      <c r="Z310" s="196"/>
      <c r="AA310" s="196"/>
      <c r="AB310" s="202"/>
      <c r="AC310" s="199"/>
      <c r="AD310" s="200"/>
      <c r="AE310" s="203"/>
      <c r="AF310" s="204"/>
      <c r="AG310" s="196"/>
      <c r="AH310" s="198"/>
      <c r="AJ310" s="199"/>
      <c r="AK310" s="199"/>
      <c r="AL310" s="199"/>
      <c r="AM310" s="199"/>
      <c r="AO310" s="205"/>
    </row>
    <row r="311" spans="2:41" s="3" customFormat="1" ht="3.95" customHeight="1" x14ac:dyDescent="0.2">
      <c r="P311" s="73"/>
      <c r="Q311" s="86"/>
      <c r="R311" s="6"/>
      <c r="S311" s="38"/>
      <c r="T311" s="6"/>
      <c r="U311" s="5"/>
      <c r="V311" s="51"/>
      <c r="W311" s="55"/>
      <c r="X311" s="15"/>
      <c r="Y311" s="51"/>
      <c r="Z311" s="38"/>
      <c r="AA311" s="38"/>
      <c r="AB311" s="54"/>
      <c r="AC311" s="17"/>
      <c r="AD311" s="15"/>
      <c r="AE311" s="64"/>
      <c r="AF311" s="118"/>
      <c r="AG311" s="38"/>
      <c r="AH311" s="51"/>
      <c r="AJ311" s="17"/>
      <c r="AK311" s="17"/>
      <c r="AL311" s="17"/>
      <c r="AM311" s="17"/>
      <c r="AO311" s="31" t="s">
        <v>59</v>
      </c>
    </row>
    <row r="312" spans="2:41" s="3" customFormat="1" ht="9.9499999999999993" customHeight="1" x14ac:dyDescent="0.2">
      <c r="C312" s="154" t="s">
        <v>715</v>
      </c>
      <c r="D312" s="147"/>
      <c r="E312" s="147"/>
      <c r="I312" s="3" t="s">
        <v>88</v>
      </c>
      <c r="P312" s="148"/>
      <c r="Q312" s="6"/>
      <c r="R312" s="218" t="s">
        <v>522</v>
      </c>
      <c r="S312" s="219" t="s">
        <v>751</v>
      </c>
      <c r="T312" s="222"/>
      <c r="U312" s="5"/>
      <c r="V312" s="51"/>
      <c r="W312" s="69"/>
      <c r="X312" s="69"/>
      <c r="Y312" s="51"/>
      <c r="Z312" s="38"/>
      <c r="AA312" s="38"/>
      <c r="AB312" s="54"/>
      <c r="AC312" s="17"/>
      <c r="AD312" s="15"/>
      <c r="AE312" s="64"/>
      <c r="AF312" s="118"/>
      <c r="AG312" s="17"/>
      <c r="AH312" s="51"/>
      <c r="AJ312" s="17"/>
      <c r="AK312" s="17"/>
      <c r="AL312" s="17"/>
      <c r="AM312" s="17"/>
      <c r="AO312" s="31" t="s">
        <v>59</v>
      </c>
    </row>
    <row r="313" spans="2:41" s="3" customFormat="1" ht="3" customHeight="1" x14ac:dyDescent="0.2">
      <c r="P313" s="73"/>
      <c r="Q313" s="86"/>
      <c r="R313" s="6"/>
      <c r="S313" s="38"/>
      <c r="T313" s="6"/>
      <c r="U313" s="5"/>
      <c r="V313" s="51"/>
      <c r="W313" s="55"/>
      <c r="X313" s="15"/>
      <c r="Y313" s="51"/>
      <c r="Z313" s="38"/>
      <c r="AA313" s="38"/>
      <c r="AB313" s="54"/>
      <c r="AC313" s="17"/>
      <c r="AD313" s="15"/>
      <c r="AE313" s="64"/>
      <c r="AF313" s="118"/>
      <c r="AG313" s="38"/>
      <c r="AH313" s="51"/>
      <c r="AJ313" s="17"/>
      <c r="AK313" s="17"/>
      <c r="AL313" s="17"/>
      <c r="AM313" s="17"/>
      <c r="AO313" s="31" t="s">
        <v>59</v>
      </c>
    </row>
    <row r="314" spans="2:41" s="3" customFormat="1" ht="9.9499999999999993" customHeight="1" x14ac:dyDescent="0.2">
      <c r="C314" s="155" t="s">
        <v>736</v>
      </c>
      <c r="D314" s="155"/>
      <c r="E314" s="150"/>
      <c r="H314" s="150"/>
      <c r="I314" s="150"/>
      <c r="K314" s="150"/>
      <c r="M314" s="150"/>
      <c r="P314" s="30"/>
      <c r="Q314" s="30"/>
      <c r="R314" s="30"/>
      <c r="S314" s="38"/>
      <c r="T314" s="30"/>
      <c r="U314" s="5"/>
      <c r="V314" s="51"/>
      <c r="W314" s="69"/>
      <c r="X314" s="69"/>
      <c r="Y314" s="51"/>
      <c r="Z314" s="38"/>
      <c r="AA314" s="38"/>
      <c r="AB314" s="54"/>
      <c r="AC314" s="17"/>
      <c r="AD314" s="15"/>
      <c r="AE314" s="64"/>
      <c r="AF314" s="118"/>
      <c r="AG314" s="17"/>
      <c r="AH314" s="51"/>
      <c r="AJ314" s="17"/>
      <c r="AK314" s="17"/>
      <c r="AL314" s="17"/>
      <c r="AM314" s="17"/>
      <c r="AO314" s="31" t="s">
        <v>59</v>
      </c>
    </row>
    <row r="315" spans="2:41" s="3" customFormat="1" ht="1.5" customHeight="1" x14ac:dyDescent="0.2">
      <c r="P315" s="73"/>
      <c r="Q315" s="86"/>
      <c r="R315" s="6"/>
      <c r="S315" s="38"/>
      <c r="T315" s="6"/>
      <c r="U315" s="5"/>
      <c r="V315" s="51"/>
      <c r="W315" s="55"/>
      <c r="X315" s="15"/>
      <c r="Y315" s="51"/>
      <c r="Z315" s="38"/>
      <c r="AA315" s="38"/>
      <c r="AB315" s="54"/>
      <c r="AC315" s="17"/>
      <c r="AD315" s="15"/>
      <c r="AE315" s="64"/>
      <c r="AF315" s="118"/>
      <c r="AG315" s="38"/>
      <c r="AH315" s="51"/>
      <c r="AJ315" s="17"/>
      <c r="AK315" s="17"/>
      <c r="AL315" s="17"/>
      <c r="AM315" s="17"/>
      <c r="AO315" s="31" t="s">
        <v>59</v>
      </c>
    </row>
    <row r="316" spans="2:41" s="3" customFormat="1" ht="9.9499999999999993" customHeight="1" x14ac:dyDescent="0.2">
      <c r="C316" s="152"/>
      <c r="D316" s="39"/>
      <c r="E316" s="150" t="s">
        <v>430</v>
      </c>
      <c r="F316" s="39"/>
      <c r="G316" s="150" t="s">
        <v>737</v>
      </c>
      <c r="H316" s="150"/>
      <c r="I316" s="150"/>
      <c r="J316" s="150"/>
      <c r="K316" s="150" t="s">
        <v>738</v>
      </c>
      <c r="M316" s="150"/>
      <c r="P316" s="30"/>
      <c r="Q316" s="30"/>
      <c r="R316" s="30"/>
      <c r="S316" s="38"/>
      <c r="T316" s="30"/>
      <c r="U316" s="5"/>
      <c r="V316" s="51"/>
      <c r="W316" s="69"/>
      <c r="X316" s="69"/>
      <c r="Y316" s="51"/>
      <c r="Z316" s="38"/>
      <c r="AA316" s="38"/>
      <c r="AB316" s="54"/>
      <c r="AC316" s="17"/>
      <c r="AD316" s="15"/>
      <c r="AE316" s="64"/>
      <c r="AF316" s="118"/>
      <c r="AG316" s="17"/>
      <c r="AH316" s="51"/>
      <c r="AJ316" s="17"/>
      <c r="AK316" s="17"/>
      <c r="AL316" s="17"/>
      <c r="AM316" s="17"/>
      <c r="AO316" s="31" t="s">
        <v>59</v>
      </c>
    </row>
    <row r="317" spans="2:41" s="3" customFormat="1" ht="9.9499999999999993" customHeight="1" x14ac:dyDescent="0.2">
      <c r="C317" s="152"/>
      <c r="D317" s="39"/>
      <c r="E317" s="150" t="s">
        <v>676</v>
      </c>
      <c r="F317" s="39"/>
      <c r="G317" s="150" t="s">
        <v>739</v>
      </c>
      <c r="H317" s="150"/>
      <c r="I317" s="150"/>
      <c r="J317" s="150"/>
      <c r="K317" s="150"/>
      <c r="M317" s="150"/>
      <c r="P317" s="30"/>
      <c r="Q317" s="30"/>
      <c r="R317" s="30"/>
      <c r="S317" s="38"/>
      <c r="T317" s="30"/>
      <c r="U317" s="5"/>
      <c r="V317" s="51"/>
      <c r="W317" s="69"/>
      <c r="X317" s="69"/>
      <c r="Y317" s="51"/>
      <c r="Z317" s="38"/>
      <c r="AA317" s="38"/>
      <c r="AB317" s="54"/>
      <c r="AC317" s="17"/>
      <c r="AD317" s="15"/>
      <c r="AE317" s="64"/>
      <c r="AF317" s="118"/>
      <c r="AG317" s="17"/>
      <c r="AH317" s="51"/>
      <c r="AJ317" s="17"/>
      <c r="AK317" s="17"/>
      <c r="AL317" s="17"/>
      <c r="AM317" s="17"/>
      <c r="AO317" s="31" t="s">
        <v>59</v>
      </c>
    </row>
    <row r="318" spans="2:41" s="3" customFormat="1" ht="1.5" customHeight="1" x14ac:dyDescent="0.2">
      <c r="P318" s="73"/>
      <c r="Q318" s="86"/>
      <c r="R318" s="6"/>
      <c r="S318" s="38"/>
      <c r="T318" s="6"/>
      <c r="U318" s="5"/>
      <c r="V318" s="51"/>
      <c r="W318" s="55"/>
      <c r="X318" s="15"/>
      <c r="Y318" s="51"/>
      <c r="Z318" s="38"/>
      <c r="AA318" s="38"/>
      <c r="AB318" s="54"/>
      <c r="AC318" s="17"/>
      <c r="AD318" s="15"/>
      <c r="AE318" s="64"/>
      <c r="AF318" s="118"/>
      <c r="AG318" s="38"/>
      <c r="AH318" s="51"/>
      <c r="AJ318" s="17"/>
      <c r="AK318" s="17"/>
      <c r="AL318" s="17"/>
      <c r="AM318" s="17"/>
      <c r="AO318" s="31" t="s">
        <v>59</v>
      </c>
    </row>
    <row r="319" spans="2:41" s="3" customFormat="1" ht="9.9499999999999993" customHeight="1" x14ac:dyDescent="0.2">
      <c r="B319" s="107" t="s">
        <v>55</v>
      </c>
      <c r="D319" s="39"/>
      <c r="E319" s="73" t="s">
        <v>717</v>
      </c>
      <c r="F319" s="73"/>
      <c r="G319" s="30" t="s">
        <v>168</v>
      </c>
      <c r="H319" s="30"/>
      <c r="I319" s="30" t="s">
        <v>200</v>
      </c>
      <c r="J319" s="30"/>
      <c r="K319" s="30" t="s">
        <v>718</v>
      </c>
      <c r="L319" s="30"/>
      <c r="M319" s="30"/>
      <c r="N319" s="30"/>
      <c r="P319" s="73" t="s">
        <v>719</v>
      </c>
      <c r="Q319" s="86"/>
      <c r="R319" s="29" t="s">
        <v>51</v>
      </c>
      <c r="S319" s="38">
        <f t="shared" ref="S319:S325" si="82">IF(Suggested="Yes",AA319,AG319)</f>
        <v>31.45</v>
      </c>
      <c r="T319" s="36" t="s">
        <v>46</v>
      </c>
      <c r="U319" s="5" t="str">
        <f>+Instructions!$B$3</f>
        <v>D</v>
      </c>
      <c r="V319" s="51"/>
      <c r="W319" s="55">
        <f>+Instructions!$C$22</f>
        <v>0</v>
      </c>
      <c r="X319" s="17">
        <f t="shared" ref="X319:X325" si="83">ROUND($AA319*(1-W319)+0.004999,2)</f>
        <v>31.45</v>
      </c>
      <c r="Y319" s="51"/>
      <c r="Z319" s="6" t="s">
        <v>1201</v>
      </c>
      <c r="AA319" s="38">
        <v>31.45</v>
      </c>
      <c r="AB319" s="59">
        <f t="shared" ref="AB319:AB325" si="84">+W319</f>
        <v>0</v>
      </c>
      <c r="AC319" s="17">
        <f t="shared" ref="AC319:AC325" si="85">+X319</f>
        <v>31.45</v>
      </c>
      <c r="AD319" s="12">
        <f t="shared" ref="AD319:AD325" si="86">(AG319-AC319)/AG319</f>
        <v>0</v>
      </c>
      <c r="AE319" s="115"/>
      <c r="AF319" s="122">
        <v>1</v>
      </c>
      <c r="AG319" s="37">
        <f t="shared" ref="AG319:AG325" si="87">SUM(AJ319:AL319)+AE319</f>
        <v>31.45</v>
      </c>
      <c r="AH319" s="51"/>
      <c r="AJ319" s="17">
        <f t="shared" ref="AJ319:AJ325" si="88">ROUND(AC319/(1-VLOOKUP(AF319,Group,2,FALSE)),2)</f>
        <v>31.45</v>
      </c>
      <c r="AK319" s="17">
        <f t="shared" ref="AK319:AK325" si="89">IF(VLOOKUP(AF319,Group,5,FALSE)="YES",VLOOKUP(ROUND(ROUND(AJ319,1)-AJ319,2),Round,2,FALSE)+VLOOKUP(AF319,Group,6,FALSE),0)</f>
        <v>0</v>
      </c>
      <c r="AL319" s="17">
        <f t="shared" ref="AL319:AL325" si="90">IF(VLOOKUP(AF319,Group,7,FALSE)="",0,ROUND(AJ319-0.04999,1)-AJ319+AM319)</f>
        <v>0</v>
      </c>
      <c r="AM319" s="17" t="str">
        <f t="shared" ref="AM319:AM325" si="91">IF(VLOOKUP(AF319,Group,7,FALSE)="","",VLOOKUP(AF319,Group,7,FALSE))</f>
        <v/>
      </c>
      <c r="AO319" s="93" t="s">
        <v>59</v>
      </c>
    </row>
    <row r="320" spans="2:41" s="3" customFormat="1" ht="9.9499999999999993" customHeight="1" x14ac:dyDescent="0.2">
      <c r="B320" s="107" t="s">
        <v>55</v>
      </c>
      <c r="D320" s="39"/>
      <c r="E320" s="73" t="s">
        <v>720</v>
      </c>
      <c r="F320" s="73"/>
      <c r="G320" s="30" t="s">
        <v>168</v>
      </c>
      <c r="H320" s="30"/>
      <c r="I320" s="30" t="s">
        <v>200</v>
      </c>
      <c r="J320" s="30"/>
      <c r="K320" s="30" t="s">
        <v>721</v>
      </c>
      <c r="L320" s="30"/>
      <c r="M320" s="30"/>
      <c r="N320" s="30"/>
      <c r="P320" s="73" t="s">
        <v>719</v>
      </c>
      <c r="Q320" s="86"/>
      <c r="R320" s="29" t="s">
        <v>51</v>
      </c>
      <c r="S320" s="38">
        <f t="shared" si="82"/>
        <v>35.549999999999997</v>
      </c>
      <c r="T320" s="36" t="s">
        <v>46</v>
      </c>
      <c r="U320" s="5" t="str">
        <f>+Instructions!$B$3</f>
        <v>D</v>
      </c>
      <c r="V320" s="51"/>
      <c r="W320" s="55">
        <f>+Instructions!$C$22</f>
        <v>0</v>
      </c>
      <c r="X320" s="17">
        <f t="shared" si="83"/>
        <v>35.549999999999997</v>
      </c>
      <c r="Y320" s="51"/>
      <c r="Z320" s="6" t="s">
        <v>1201</v>
      </c>
      <c r="AA320" s="38">
        <v>35.549999999999997</v>
      </c>
      <c r="AB320" s="59">
        <f t="shared" si="84"/>
        <v>0</v>
      </c>
      <c r="AC320" s="17">
        <f t="shared" si="85"/>
        <v>35.549999999999997</v>
      </c>
      <c r="AD320" s="12">
        <f t="shared" si="86"/>
        <v>0</v>
      </c>
      <c r="AE320" s="115"/>
      <c r="AF320" s="122">
        <v>1</v>
      </c>
      <c r="AG320" s="37">
        <f t="shared" si="87"/>
        <v>35.549999999999997</v>
      </c>
      <c r="AH320" s="51"/>
      <c r="AJ320" s="17">
        <f t="shared" si="88"/>
        <v>35.549999999999997</v>
      </c>
      <c r="AK320" s="17">
        <f t="shared" si="89"/>
        <v>0</v>
      </c>
      <c r="AL320" s="17">
        <f t="shared" si="90"/>
        <v>0</v>
      </c>
      <c r="AM320" s="17" t="str">
        <f t="shared" si="91"/>
        <v/>
      </c>
      <c r="AO320" s="93" t="s">
        <v>59</v>
      </c>
    </row>
    <row r="321" spans="2:41" s="3" customFormat="1" ht="9.9499999999999993" customHeight="1" x14ac:dyDescent="0.2">
      <c r="B321" s="107" t="s">
        <v>55</v>
      </c>
      <c r="D321" s="39"/>
      <c r="E321" s="73" t="s">
        <v>722</v>
      </c>
      <c r="F321" s="73"/>
      <c r="G321" s="30" t="s">
        <v>168</v>
      </c>
      <c r="H321" s="30"/>
      <c r="I321" s="30" t="s">
        <v>200</v>
      </c>
      <c r="J321" s="30"/>
      <c r="K321" s="30" t="s">
        <v>723</v>
      </c>
      <c r="L321" s="30"/>
      <c r="M321" s="30"/>
      <c r="N321" s="30"/>
      <c r="P321" s="73" t="s">
        <v>719</v>
      </c>
      <c r="Q321" s="86"/>
      <c r="R321" s="29" t="s">
        <v>51</v>
      </c>
      <c r="S321" s="38">
        <f t="shared" si="82"/>
        <v>35.549999999999997</v>
      </c>
      <c r="T321" s="36" t="s">
        <v>46</v>
      </c>
      <c r="U321" s="5" t="str">
        <f>+Instructions!$B$3</f>
        <v>D</v>
      </c>
      <c r="V321" s="51"/>
      <c r="W321" s="55">
        <f>+Instructions!$C$22</f>
        <v>0</v>
      </c>
      <c r="X321" s="17">
        <f t="shared" si="83"/>
        <v>35.549999999999997</v>
      </c>
      <c r="Y321" s="51"/>
      <c r="Z321" s="6" t="s">
        <v>1201</v>
      </c>
      <c r="AA321" s="38">
        <v>35.549999999999997</v>
      </c>
      <c r="AB321" s="59">
        <f t="shared" si="84"/>
        <v>0</v>
      </c>
      <c r="AC321" s="17">
        <f t="shared" si="85"/>
        <v>35.549999999999997</v>
      </c>
      <c r="AD321" s="12">
        <f t="shared" si="86"/>
        <v>0</v>
      </c>
      <c r="AE321" s="115"/>
      <c r="AF321" s="122">
        <v>1</v>
      </c>
      <c r="AG321" s="37">
        <f t="shared" si="87"/>
        <v>35.549999999999997</v>
      </c>
      <c r="AH321" s="51"/>
      <c r="AJ321" s="17">
        <f t="shared" si="88"/>
        <v>35.549999999999997</v>
      </c>
      <c r="AK321" s="17">
        <f t="shared" si="89"/>
        <v>0</v>
      </c>
      <c r="AL321" s="17">
        <f t="shared" si="90"/>
        <v>0</v>
      </c>
      <c r="AM321" s="17" t="str">
        <f t="shared" si="91"/>
        <v/>
      </c>
      <c r="AO321" s="93" t="s">
        <v>59</v>
      </c>
    </row>
    <row r="322" spans="2:41" s="3" customFormat="1" ht="9.9499999999999993" customHeight="1" x14ac:dyDescent="0.2">
      <c r="B322" s="107" t="s">
        <v>55</v>
      </c>
      <c r="D322" s="39"/>
      <c r="E322" s="73" t="s">
        <v>724</v>
      </c>
      <c r="F322" s="73"/>
      <c r="G322" s="30" t="s">
        <v>168</v>
      </c>
      <c r="H322" s="30"/>
      <c r="I322" s="30" t="s">
        <v>200</v>
      </c>
      <c r="J322" s="30"/>
      <c r="K322" s="30" t="s">
        <v>725</v>
      </c>
      <c r="L322" s="30"/>
      <c r="M322" s="30"/>
      <c r="N322" s="30"/>
      <c r="P322" s="73" t="s">
        <v>719</v>
      </c>
      <c r="Q322" s="86"/>
      <c r="R322" s="29" t="s">
        <v>51</v>
      </c>
      <c r="S322" s="38">
        <f t="shared" si="82"/>
        <v>35.549999999999997</v>
      </c>
      <c r="T322" s="36" t="s">
        <v>46</v>
      </c>
      <c r="U322" s="5" t="str">
        <f>+Instructions!$B$3</f>
        <v>D</v>
      </c>
      <c r="V322" s="51"/>
      <c r="W322" s="55">
        <f>+Instructions!$C$22</f>
        <v>0</v>
      </c>
      <c r="X322" s="17">
        <f t="shared" si="83"/>
        <v>35.549999999999997</v>
      </c>
      <c r="Y322" s="51"/>
      <c r="Z322" s="6" t="s">
        <v>1201</v>
      </c>
      <c r="AA322" s="38">
        <v>35.549999999999997</v>
      </c>
      <c r="AB322" s="59">
        <f t="shared" si="84"/>
        <v>0</v>
      </c>
      <c r="AC322" s="17">
        <f t="shared" si="85"/>
        <v>35.549999999999997</v>
      </c>
      <c r="AD322" s="12">
        <f t="shared" si="86"/>
        <v>0</v>
      </c>
      <c r="AE322" s="115"/>
      <c r="AF322" s="122">
        <v>1</v>
      </c>
      <c r="AG322" s="37">
        <f t="shared" si="87"/>
        <v>35.549999999999997</v>
      </c>
      <c r="AH322" s="51"/>
      <c r="AJ322" s="17">
        <f t="shared" si="88"/>
        <v>35.549999999999997</v>
      </c>
      <c r="AK322" s="17">
        <f t="shared" si="89"/>
        <v>0</v>
      </c>
      <c r="AL322" s="17">
        <f t="shared" si="90"/>
        <v>0</v>
      </c>
      <c r="AM322" s="17" t="str">
        <f t="shared" si="91"/>
        <v/>
      </c>
      <c r="AO322" s="93" t="s">
        <v>59</v>
      </c>
    </row>
    <row r="323" spans="2:41" s="3" customFormat="1" ht="9.9499999999999993" customHeight="1" x14ac:dyDescent="0.2">
      <c r="B323" s="107" t="s">
        <v>55</v>
      </c>
      <c r="D323" s="39"/>
      <c r="E323" s="73" t="s">
        <v>726</v>
      </c>
      <c r="F323" s="73"/>
      <c r="G323" s="30" t="s">
        <v>168</v>
      </c>
      <c r="H323" s="30"/>
      <c r="I323" s="30" t="s">
        <v>200</v>
      </c>
      <c r="J323" s="30"/>
      <c r="K323" s="30" t="s">
        <v>727</v>
      </c>
      <c r="L323" s="30"/>
      <c r="M323" s="30"/>
      <c r="N323" s="30"/>
      <c r="P323" s="73" t="s">
        <v>728</v>
      </c>
      <c r="Q323" s="86"/>
      <c r="R323" s="29" t="s">
        <v>51</v>
      </c>
      <c r="S323" s="38">
        <f t="shared" si="82"/>
        <v>43</v>
      </c>
      <c r="T323" s="36" t="s">
        <v>46</v>
      </c>
      <c r="U323" s="5" t="str">
        <f>+Instructions!$B$3</f>
        <v>D</v>
      </c>
      <c r="V323" s="51"/>
      <c r="W323" s="55">
        <f>+Instructions!$C$22</f>
        <v>0</v>
      </c>
      <c r="X323" s="17">
        <f t="shared" si="83"/>
        <v>43</v>
      </c>
      <c r="Y323" s="51"/>
      <c r="Z323" s="6" t="s">
        <v>1201</v>
      </c>
      <c r="AA323" s="38">
        <v>43</v>
      </c>
      <c r="AB323" s="59">
        <f t="shared" si="84"/>
        <v>0</v>
      </c>
      <c r="AC323" s="17">
        <f t="shared" si="85"/>
        <v>43</v>
      </c>
      <c r="AD323" s="12">
        <f t="shared" si="86"/>
        <v>0</v>
      </c>
      <c r="AE323" s="115"/>
      <c r="AF323" s="122">
        <v>1</v>
      </c>
      <c r="AG323" s="37">
        <f t="shared" si="87"/>
        <v>43</v>
      </c>
      <c r="AH323" s="51"/>
      <c r="AJ323" s="17">
        <f t="shared" si="88"/>
        <v>43</v>
      </c>
      <c r="AK323" s="17">
        <f t="shared" si="89"/>
        <v>0</v>
      </c>
      <c r="AL323" s="17">
        <f t="shared" si="90"/>
        <v>0</v>
      </c>
      <c r="AM323" s="17" t="str">
        <f t="shared" si="91"/>
        <v/>
      </c>
      <c r="AO323" s="93" t="s">
        <v>59</v>
      </c>
    </row>
    <row r="324" spans="2:41" s="3" customFormat="1" ht="9.9499999999999993" customHeight="1" x14ac:dyDescent="0.2">
      <c r="B324" s="107" t="s">
        <v>55</v>
      </c>
      <c r="D324" s="39"/>
      <c r="E324" s="73" t="s">
        <v>729</v>
      </c>
      <c r="F324" s="73"/>
      <c r="G324" s="30" t="s">
        <v>168</v>
      </c>
      <c r="H324" s="30"/>
      <c r="I324" s="30" t="s">
        <v>200</v>
      </c>
      <c r="J324" s="30"/>
      <c r="K324" s="30" t="s">
        <v>730</v>
      </c>
      <c r="L324" s="30"/>
      <c r="M324" s="30"/>
      <c r="N324" s="30"/>
      <c r="P324" s="73" t="s">
        <v>775</v>
      </c>
      <c r="Q324" s="86"/>
      <c r="R324" s="29" t="s">
        <v>51</v>
      </c>
      <c r="S324" s="38">
        <f t="shared" si="82"/>
        <v>43.85</v>
      </c>
      <c r="T324" s="36" t="s">
        <v>46</v>
      </c>
      <c r="U324" s="5" t="str">
        <f>+Instructions!$B$3</f>
        <v>D</v>
      </c>
      <c r="V324" s="51"/>
      <c r="W324" s="55">
        <f>+Instructions!$C$22</f>
        <v>0</v>
      </c>
      <c r="X324" s="17">
        <f t="shared" si="83"/>
        <v>43.85</v>
      </c>
      <c r="Y324" s="51"/>
      <c r="Z324" s="6" t="s">
        <v>1201</v>
      </c>
      <c r="AA324" s="38">
        <v>43.85</v>
      </c>
      <c r="AB324" s="59">
        <f t="shared" si="84"/>
        <v>0</v>
      </c>
      <c r="AC324" s="17">
        <f t="shared" si="85"/>
        <v>43.85</v>
      </c>
      <c r="AD324" s="12">
        <f t="shared" si="86"/>
        <v>0</v>
      </c>
      <c r="AE324" s="115"/>
      <c r="AF324" s="122">
        <v>1</v>
      </c>
      <c r="AG324" s="37">
        <f t="shared" si="87"/>
        <v>43.85</v>
      </c>
      <c r="AH324" s="51"/>
      <c r="AJ324" s="17">
        <f t="shared" si="88"/>
        <v>43.85</v>
      </c>
      <c r="AK324" s="17">
        <f t="shared" si="89"/>
        <v>0</v>
      </c>
      <c r="AL324" s="17">
        <f t="shared" si="90"/>
        <v>0</v>
      </c>
      <c r="AM324" s="17" t="str">
        <f t="shared" si="91"/>
        <v/>
      </c>
      <c r="AO324" s="93" t="s">
        <v>59</v>
      </c>
    </row>
    <row r="325" spans="2:41" s="3" customFormat="1" ht="9.9499999999999993" customHeight="1" x14ac:dyDescent="0.2">
      <c r="B325" s="107" t="s">
        <v>55</v>
      </c>
      <c r="D325" s="39"/>
      <c r="E325" s="73" t="s">
        <v>94</v>
      </c>
      <c r="F325" s="73"/>
      <c r="G325" s="30" t="s">
        <v>168</v>
      </c>
      <c r="H325" s="30"/>
      <c r="I325" s="30" t="s">
        <v>200</v>
      </c>
      <c r="J325" s="30"/>
      <c r="K325" s="30" t="s">
        <v>731</v>
      </c>
      <c r="L325" s="30"/>
      <c r="M325" s="30"/>
      <c r="N325" s="30"/>
      <c r="P325" s="73" t="s">
        <v>732</v>
      </c>
      <c r="Q325" s="86"/>
      <c r="R325" s="29" t="s">
        <v>51</v>
      </c>
      <c r="S325" s="38">
        <f t="shared" si="82"/>
        <v>43.05</v>
      </c>
      <c r="T325" s="36" t="s">
        <v>46</v>
      </c>
      <c r="U325" s="5" t="str">
        <f>+Instructions!$B$3</f>
        <v>D</v>
      </c>
      <c r="V325" s="51"/>
      <c r="W325" s="55">
        <f>+Instructions!$C$22</f>
        <v>0</v>
      </c>
      <c r="X325" s="17">
        <f t="shared" si="83"/>
        <v>43.05</v>
      </c>
      <c r="Y325" s="51"/>
      <c r="Z325" s="6" t="s">
        <v>1201</v>
      </c>
      <c r="AA325" s="38">
        <v>43.05</v>
      </c>
      <c r="AB325" s="59">
        <f t="shared" si="84"/>
        <v>0</v>
      </c>
      <c r="AC325" s="17">
        <f t="shared" si="85"/>
        <v>43.05</v>
      </c>
      <c r="AD325" s="12">
        <f t="shared" si="86"/>
        <v>0</v>
      </c>
      <c r="AE325" s="115"/>
      <c r="AF325" s="122">
        <v>1</v>
      </c>
      <c r="AG325" s="37">
        <f t="shared" si="87"/>
        <v>43.05</v>
      </c>
      <c r="AH325" s="51"/>
      <c r="AJ325" s="17">
        <f t="shared" si="88"/>
        <v>43.05</v>
      </c>
      <c r="AK325" s="17">
        <f t="shared" si="89"/>
        <v>0</v>
      </c>
      <c r="AL325" s="17">
        <f t="shared" si="90"/>
        <v>0</v>
      </c>
      <c r="AM325" s="17" t="str">
        <f t="shared" si="91"/>
        <v/>
      </c>
      <c r="AO325" s="93" t="s">
        <v>59</v>
      </c>
    </row>
    <row r="326" spans="2:41" s="3" customFormat="1" ht="1.5" customHeight="1" x14ac:dyDescent="0.2">
      <c r="P326" s="73"/>
      <c r="Q326" s="86"/>
      <c r="R326" s="6"/>
      <c r="S326" s="38"/>
      <c r="T326" s="6"/>
      <c r="U326" s="5"/>
      <c r="V326" s="51"/>
      <c r="W326" s="55"/>
      <c r="X326" s="15"/>
      <c r="Y326" s="51"/>
      <c r="Z326" s="38"/>
      <c r="AA326" s="38"/>
      <c r="AB326" s="54"/>
      <c r="AC326" s="17"/>
      <c r="AD326" s="15"/>
      <c r="AE326" s="64"/>
      <c r="AF326" s="118"/>
      <c r="AG326" s="38"/>
      <c r="AH326" s="51"/>
      <c r="AJ326" s="17"/>
      <c r="AK326" s="17"/>
      <c r="AL326" s="17"/>
      <c r="AM326" s="17"/>
      <c r="AO326" s="31" t="s">
        <v>59</v>
      </c>
    </row>
    <row r="327" spans="2:41" s="3" customFormat="1" ht="9.9499999999999993" customHeight="1" x14ac:dyDescent="0.2">
      <c r="B327" s="106" t="s">
        <v>6</v>
      </c>
      <c r="D327" s="39"/>
      <c r="E327" s="73" t="s">
        <v>733</v>
      </c>
      <c r="F327" s="73"/>
      <c r="G327" s="30" t="s">
        <v>168</v>
      </c>
      <c r="H327" s="30"/>
      <c r="I327" s="30" t="s">
        <v>200</v>
      </c>
      <c r="J327" s="30"/>
      <c r="K327" s="30" t="s">
        <v>734</v>
      </c>
      <c r="L327" s="30"/>
      <c r="M327" s="30"/>
      <c r="N327" s="30"/>
      <c r="P327" s="73" t="s">
        <v>735</v>
      </c>
      <c r="Q327" s="86"/>
      <c r="R327" s="29" t="s">
        <v>99</v>
      </c>
      <c r="S327" s="38">
        <f>IF(Suggested="Yes",AA327,AG327)</f>
        <v>35.65</v>
      </c>
      <c r="T327" s="36" t="s">
        <v>45</v>
      </c>
      <c r="U327" s="5" t="str">
        <f>+Instructions!$B$3</f>
        <v>D</v>
      </c>
      <c r="V327" s="51"/>
      <c r="W327" s="55">
        <f>+Instructions!$C$22</f>
        <v>0</v>
      </c>
      <c r="X327" s="17">
        <f>ROUND($AA327*(1-W327)+0.004999,2)</f>
        <v>35.65</v>
      </c>
      <c r="Y327" s="51"/>
      <c r="Z327" s="6" t="s">
        <v>1201</v>
      </c>
      <c r="AA327" s="38">
        <v>35.65</v>
      </c>
      <c r="AB327" s="59">
        <f>+W327</f>
        <v>0</v>
      </c>
      <c r="AC327" s="17">
        <f>+X327</f>
        <v>35.65</v>
      </c>
      <c r="AD327" s="12">
        <f>(AG327-AC327)/AG327</f>
        <v>0</v>
      </c>
      <c r="AE327" s="115"/>
      <c r="AF327" s="123">
        <v>3</v>
      </c>
      <c r="AG327" s="52">
        <f>SUM(AJ327:AL327)+AE327</f>
        <v>35.65</v>
      </c>
      <c r="AH327" s="51"/>
      <c r="AJ327" s="17">
        <f>ROUND(AC327/(1-VLOOKUP(AF327,Group,2,FALSE)),2)</f>
        <v>35.65</v>
      </c>
      <c r="AK327" s="17">
        <f>IF(VLOOKUP(AF327,Group,5,FALSE)="YES",VLOOKUP(ROUND(ROUND(AJ327,1)-AJ327,2),Round,2,FALSE)+VLOOKUP(AF327,Group,6,FALSE),0)</f>
        <v>0</v>
      </c>
      <c r="AL327" s="17">
        <f>IF(VLOOKUP(AF327,Group,7,FALSE)="",0,ROUND(AJ327-0.04999,1)-AJ327+AM327)</f>
        <v>0</v>
      </c>
      <c r="AM327" s="17" t="str">
        <f>IF(VLOOKUP(AF327,Group,7,FALSE)="","",VLOOKUP(AF327,Group,7,FALSE))</f>
        <v/>
      </c>
      <c r="AO327" s="93" t="s">
        <v>59</v>
      </c>
    </row>
    <row r="328" spans="2:41" s="3" customFormat="1" ht="1.5" customHeight="1" x14ac:dyDescent="0.2">
      <c r="P328" s="73"/>
      <c r="Q328" s="86"/>
      <c r="R328" s="6"/>
      <c r="S328" s="38"/>
      <c r="T328" s="6"/>
      <c r="U328" s="5"/>
      <c r="V328" s="51"/>
      <c r="W328" s="55"/>
      <c r="X328" s="15"/>
      <c r="Y328" s="51"/>
      <c r="Z328" s="38"/>
      <c r="AA328" s="38"/>
      <c r="AB328" s="54"/>
      <c r="AC328" s="17"/>
      <c r="AD328" s="15"/>
      <c r="AE328" s="64"/>
      <c r="AF328" s="118"/>
      <c r="AG328" s="38"/>
      <c r="AH328" s="51"/>
      <c r="AJ328" s="17"/>
      <c r="AK328" s="17"/>
      <c r="AL328" s="17"/>
      <c r="AM328" s="17"/>
      <c r="AO328" s="31" t="s">
        <v>59</v>
      </c>
    </row>
    <row r="329" spans="2:41" s="191" customFormat="1" ht="9.6" customHeight="1" x14ac:dyDescent="0.2">
      <c r="D329" s="192" t="s">
        <v>52</v>
      </c>
      <c r="E329" s="191" t="s">
        <v>974</v>
      </c>
      <c r="N329" s="191" t="s">
        <v>975</v>
      </c>
      <c r="P329" s="193"/>
      <c r="Q329" s="194"/>
      <c r="R329" s="195"/>
      <c r="S329" s="196"/>
      <c r="T329" s="195"/>
      <c r="U329" s="197"/>
      <c r="V329" s="198"/>
      <c r="W329" s="201"/>
      <c r="X329" s="200"/>
      <c r="Y329" s="198"/>
      <c r="Z329" s="196"/>
      <c r="AA329" s="196"/>
      <c r="AB329" s="202"/>
      <c r="AC329" s="199"/>
      <c r="AD329" s="200"/>
      <c r="AE329" s="203"/>
      <c r="AF329" s="204"/>
      <c r="AG329" s="196"/>
      <c r="AH329" s="198"/>
      <c r="AJ329" s="199"/>
      <c r="AK329" s="199"/>
      <c r="AL329" s="199"/>
      <c r="AM329" s="199"/>
      <c r="AO329" s="205"/>
    </row>
    <row r="330" spans="2:41" s="3" customFormat="1" ht="3.95" customHeight="1" x14ac:dyDescent="0.2">
      <c r="P330" s="73"/>
      <c r="Q330" s="86"/>
      <c r="R330" s="6"/>
      <c r="S330" s="38"/>
      <c r="T330" s="6"/>
      <c r="U330" s="5"/>
      <c r="V330" s="51"/>
      <c r="W330" s="55"/>
      <c r="X330" s="15"/>
      <c r="Y330" s="51"/>
      <c r="Z330" s="38"/>
      <c r="AA330" s="38"/>
      <c r="AB330" s="54"/>
      <c r="AC330" s="17"/>
      <c r="AD330" s="15"/>
      <c r="AE330" s="64"/>
      <c r="AF330" s="118"/>
      <c r="AG330" s="38"/>
      <c r="AH330" s="51"/>
      <c r="AJ330" s="17"/>
      <c r="AK330" s="17"/>
      <c r="AL330" s="17"/>
      <c r="AM330" s="17"/>
      <c r="AO330" s="31" t="s">
        <v>59</v>
      </c>
    </row>
    <row r="331" spans="2:41" s="3" customFormat="1" ht="9.9499999999999993" customHeight="1" x14ac:dyDescent="0.2">
      <c r="C331" s="280" t="s">
        <v>391</v>
      </c>
      <c r="D331" s="280"/>
      <c r="E331" s="280"/>
      <c r="F331" s="280"/>
      <c r="G331" s="280"/>
      <c r="H331" s="280"/>
      <c r="I331" s="280"/>
      <c r="J331" s="280"/>
      <c r="K331" s="280"/>
      <c r="L331" s="280"/>
      <c r="M331" s="280"/>
      <c r="N331" s="280"/>
      <c r="P331" s="148"/>
      <c r="Q331" s="6"/>
      <c r="S331" s="21"/>
      <c r="T331" s="67"/>
      <c r="U331" s="5"/>
      <c r="V331" s="51"/>
      <c r="W331" s="69"/>
      <c r="X331" s="69"/>
      <c r="Y331" s="51"/>
      <c r="Z331" s="38"/>
      <c r="AA331" s="38"/>
      <c r="AB331" s="54"/>
      <c r="AC331" s="17"/>
      <c r="AD331" s="15"/>
      <c r="AE331" s="64"/>
      <c r="AF331" s="118"/>
      <c r="AG331" s="17"/>
      <c r="AH331" s="51"/>
      <c r="AJ331" s="17"/>
      <c r="AK331" s="17"/>
      <c r="AL331" s="17"/>
      <c r="AM331" s="17"/>
      <c r="AO331" s="31" t="s">
        <v>59</v>
      </c>
    </row>
    <row r="332" spans="2:41" s="3" customFormat="1" ht="3.95" customHeight="1" x14ac:dyDescent="0.2">
      <c r="P332" s="73"/>
      <c r="Q332" s="86"/>
      <c r="R332" s="6"/>
      <c r="S332" s="38"/>
      <c r="T332" s="6"/>
      <c r="U332" s="5"/>
      <c r="V332" s="51"/>
      <c r="W332" s="55"/>
      <c r="X332" s="15"/>
      <c r="Y332" s="51"/>
      <c r="Z332" s="38"/>
      <c r="AA332" s="38"/>
      <c r="AB332" s="54"/>
      <c r="AC332" s="17"/>
      <c r="AD332" s="15"/>
      <c r="AE332" s="64"/>
      <c r="AF332" s="118"/>
      <c r="AG332" s="38"/>
      <c r="AH332" s="51"/>
      <c r="AJ332" s="17"/>
      <c r="AK332" s="17"/>
      <c r="AL332" s="17"/>
      <c r="AM332" s="17"/>
      <c r="AO332" s="31" t="s">
        <v>59</v>
      </c>
    </row>
    <row r="333" spans="2:41" s="3" customFormat="1" ht="9.9499999999999993" customHeight="1" x14ac:dyDescent="0.2">
      <c r="C333" s="154" t="s">
        <v>584</v>
      </c>
      <c r="D333" s="147"/>
      <c r="E333" s="147"/>
      <c r="P333" s="148"/>
      <c r="Q333" s="6"/>
      <c r="R333" s="218" t="s">
        <v>522</v>
      </c>
      <c r="S333" s="219" t="s">
        <v>528</v>
      </c>
      <c r="T333" s="222"/>
      <c r="U333" s="5"/>
      <c r="V333" s="51"/>
      <c r="W333" s="69"/>
      <c r="X333" s="69"/>
      <c r="Y333" s="51"/>
      <c r="Z333" s="38"/>
      <c r="AA333" s="38"/>
      <c r="AB333" s="54"/>
      <c r="AC333" s="17"/>
      <c r="AD333" s="15"/>
      <c r="AE333" s="64"/>
      <c r="AF333" s="118"/>
      <c r="AG333" s="17"/>
      <c r="AH333" s="51"/>
      <c r="AJ333" s="17"/>
      <c r="AK333" s="17"/>
      <c r="AL333" s="17"/>
      <c r="AM333" s="17"/>
      <c r="AO333" s="31" t="s">
        <v>59</v>
      </c>
    </row>
    <row r="334" spans="2:41" s="3" customFormat="1" ht="2.85" customHeight="1" x14ac:dyDescent="0.2">
      <c r="P334" s="73"/>
      <c r="Q334" s="86"/>
      <c r="R334" s="6"/>
      <c r="S334" s="38"/>
      <c r="T334" s="6"/>
      <c r="U334" s="5"/>
      <c r="V334" s="51"/>
      <c r="W334" s="55"/>
      <c r="X334" s="15"/>
      <c r="Y334" s="51"/>
      <c r="Z334" s="38"/>
      <c r="AA334" s="38"/>
      <c r="AB334" s="54"/>
      <c r="AC334" s="17"/>
      <c r="AD334" s="15"/>
      <c r="AE334" s="64"/>
      <c r="AF334" s="118"/>
      <c r="AG334" s="38"/>
      <c r="AH334" s="51"/>
      <c r="AJ334" s="17"/>
      <c r="AK334" s="17"/>
      <c r="AL334" s="17"/>
      <c r="AM334" s="17"/>
      <c r="AO334" s="31" t="s">
        <v>59</v>
      </c>
    </row>
    <row r="335" spans="2:41" s="3" customFormat="1" ht="9.9499999999999993" customHeight="1" x14ac:dyDescent="0.2">
      <c r="C335" s="152"/>
      <c r="D335" s="155"/>
      <c r="E335" s="150"/>
      <c r="F335" s="39" t="s">
        <v>397</v>
      </c>
      <c r="H335" s="150"/>
      <c r="I335" s="150"/>
      <c r="K335" s="150"/>
      <c r="M335" s="150"/>
      <c r="P335" s="30"/>
      <c r="Q335" s="30"/>
      <c r="R335" s="30"/>
      <c r="S335" s="38"/>
      <c r="T335" s="30"/>
      <c r="U335" s="5"/>
      <c r="V335" s="51"/>
      <c r="W335" s="69"/>
      <c r="X335" s="69"/>
      <c r="Y335" s="51"/>
      <c r="Z335" s="38"/>
      <c r="AA335" s="38"/>
      <c r="AB335" s="54"/>
      <c r="AC335" s="17"/>
      <c r="AD335" s="15"/>
      <c r="AE335" s="64"/>
      <c r="AF335" s="118"/>
      <c r="AG335" s="17"/>
      <c r="AH335" s="51"/>
      <c r="AJ335" s="17"/>
      <c r="AK335" s="17"/>
      <c r="AL335" s="17"/>
      <c r="AM335" s="17"/>
      <c r="AO335" s="31" t="s">
        <v>59</v>
      </c>
    </row>
    <row r="336" spans="2:41" s="3" customFormat="1" ht="1.5" customHeight="1" x14ac:dyDescent="0.2">
      <c r="P336" s="73"/>
      <c r="Q336" s="86"/>
      <c r="R336" s="6"/>
      <c r="S336" s="38"/>
      <c r="T336" s="6"/>
      <c r="U336" s="5"/>
      <c r="V336" s="51"/>
      <c r="W336" s="55"/>
      <c r="X336" s="15"/>
      <c r="Y336" s="51"/>
      <c r="Z336" s="38"/>
      <c r="AA336" s="38"/>
      <c r="AB336" s="54"/>
      <c r="AC336" s="17"/>
      <c r="AD336" s="15"/>
      <c r="AE336" s="64"/>
      <c r="AF336" s="118"/>
      <c r="AG336" s="38"/>
      <c r="AH336" s="51"/>
      <c r="AJ336" s="17"/>
      <c r="AK336" s="17"/>
      <c r="AL336" s="17"/>
      <c r="AM336" s="17"/>
      <c r="AO336" s="31" t="s">
        <v>59</v>
      </c>
    </row>
    <row r="337" spans="2:41" s="3" customFormat="1" ht="9.9499999999999993" customHeight="1" x14ac:dyDescent="0.2">
      <c r="C337" s="152"/>
      <c r="D337" s="149" t="s">
        <v>398</v>
      </c>
      <c r="E337" s="150"/>
      <c r="F337" s="150" t="s">
        <v>400</v>
      </c>
      <c r="G337" s="150"/>
      <c r="H337" s="150"/>
      <c r="I337" s="150"/>
      <c r="J337" s="150" t="s">
        <v>403</v>
      </c>
      <c r="K337" s="150"/>
      <c r="L337" s="150"/>
      <c r="M337" s="150" t="s">
        <v>404</v>
      </c>
      <c r="N337" s="150"/>
      <c r="O337" s="150"/>
      <c r="P337" s="150"/>
      <c r="Q337" s="30"/>
      <c r="R337" s="30"/>
      <c r="S337" s="38"/>
      <c r="T337" s="30"/>
      <c r="U337" s="5"/>
      <c r="V337" s="51"/>
      <c r="W337" s="69"/>
      <c r="X337" s="69"/>
      <c r="Y337" s="51"/>
      <c r="Z337" s="38"/>
      <c r="AA337" s="38"/>
      <c r="AB337" s="54"/>
      <c r="AC337" s="17"/>
      <c r="AD337" s="15"/>
      <c r="AE337" s="64"/>
      <c r="AF337" s="118"/>
      <c r="AG337" s="17"/>
      <c r="AH337" s="51"/>
      <c r="AJ337" s="17"/>
      <c r="AK337" s="17"/>
      <c r="AL337" s="17"/>
      <c r="AM337" s="17"/>
      <c r="AO337" s="31" t="s">
        <v>59</v>
      </c>
    </row>
    <row r="338" spans="2:41" s="3" customFormat="1" ht="9.9499999999999993" customHeight="1" x14ac:dyDescent="0.2">
      <c r="C338" s="152"/>
      <c r="D338" s="150" t="s">
        <v>399</v>
      </c>
      <c r="E338" s="150"/>
      <c r="F338" s="150" t="s">
        <v>401</v>
      </c>
      <c r="G338" s="150"/>
      <c r="H338" s="150"/>
      <c r="I338" s="150"/>
      <c r="J338" s="150" t="s">
        <v>402</v>
      </c>
      <c r="K338" s="150"/>
      <c r="L338" s="150"/>
      <c r="M338" s="235"/>
      <c r="N338" s="150"/>
      <c r="O338" s="150"/>
      <c r="P338" s="150"/>
      <c r="Q338" s="30"/>
      <c r="R338" s="30"/>
      <c r="S338" s="30"/>
      <c r="T338" s="30"/>
      <c r="V338" s="51"/>
      <c r="W338" s="69"/>
      <c r="X338" s="69"/>
      <c r="Y338" s="51"/>
      <c r="Z338" s="38"/>
      <c r="AA338" s="38"/>
      <c r="AB338" s="54"/>
      <c r="AC338" s="17"/>
      <c r="AD338" s="15"/>
      <c r="AE338" s="64"/>
      <c r="AF338" s="118"/>
      <c r="AG338" s="17"/>
      <c r="AH338" s="51"/>
      <c r="AJ338" s="17"/>
      <c r="AK338" s="17"/>
      <c r="AL338" s="17"/>
      <c r="AM338" s="17"/>
      <c r="AO338" s="31" t="s">
        <v>59</v>
      </c>
    </row>
    <row r="339" spans="2:41" s="3" customFormat="1" ht="2.85" customHeight="1" x14ac:dyDescent="0.2">
      <c r="P339" s="73"/>
      <c r="Q339" s="86"/>
      <c r="R339" s="6"/>
      <c r="S339" s="38"/>
      <c r="T339" s="6"/>
      <c r="U339" s="5"/>
      <c r="V339" s="51"/>
      <c r="W339" s="55"/>
      <c r="X339" s="15"/>
      <c r="Y339" s="51"/>
      <c r="Z339" s="38"/>
      <c r="AA339" s="38"/>
      <c r="AB339" s="54"/>
      <c r="AC339" s="17"/>
      <c r="AD339" s="15"/>
      <c r="AE339" s="64"/>
      <c r="AF339" s="118"/>
      <c r="AG339" s="38"/>
      <c r="AH339" s="51"/>
      <c r="AJ339" s="17"/>
      <c r="AK339" s="17"/>
      <c r="AL339" s="17"/>
      <c r="AM339" s="17"/>
      <c r="AO339" s="31" t="s">
        <v>59</v>
      </c>
    </row>
    <row r="340" spans="2:41" s="3" customFormat="1" ht="9.9499999999999993" customHeight="1" x14ac:dyDescent="0.2">
      <c r="C340" s="152"/>
      <c r="D340" s="155"/>
      <c r="E340" s="150"/>
      <c r="F340" s="39" t="s">
        <v>405</v>
      </c>
      <c r="H340" s="150"/>
      <c r="I340" s="150"/>
      <c r="K340" s="150"/>
      <c r="M340" s="150"/>
      <c r="P340" s="30"/>
      <c r="Q340" s="30"/>
      <c r="R340" s="30"/>
      <c r="S340" s="38"/>
      <c r="T340" s="30"/>
      <c r="U340" s="5"/>
      <c r="V340" s="51"/>
      <c r="W340" s="69"/>
      <c r="X340" s="69"/>
      <c r="Y340" s="51"/>
      <c r="Z340" s="38"/>
      <c r="AA340" s="38"/>
      <c r="AB340" s="54"/>
      <c r="AC340" s="17"/>
      <c r="AD340" s="15"/>
      <c r="AE340" s="64"/>
      <c r="AF340" s="118"/>
      <c r="AG340" s="17"/>
      <c r="AH340" s="51"/>
      <c r="AJ340" s="17"/>
      <c r="AK340" s="17"/>
      <c r="AL340" s="17"/>
      <c r="AM340" s="17"/>
      <c r="AO340" s="31" t="s">
        <v>59</v>
      </c>
    </row>
    <row r="341" spans="2:41" s="3" customFormat="1" ht="1.5" customHeight="1" x14ac:dyDescent="0.2">
      <c r="P341" s="73"/>
      <c r="Q341" s="86"/>
      <c r="R341" s="6"/>
      <c r="S341" s="38"/>
      <c r="T341" s="6"/>
      <c r="U341" s="5"/>
      <c r="V341" s="51"/>
      <c r="W341" s="55"/>
      <c r="X341" s="15"/>
      <c r="Y341" s="51"/>
      <c r="Z341" s="38"/>
      <c r="AA341" s="38"/>
      <c r="AB341" s="54"/>
      <c r="AC341" s="17"/>
      <c r="AD341" s="15"/>
      <c r="AE341" s="64"/>
      <c r="AF341" s="118"/>
      <c r="AG341" s="38"/>
      <c r="AH341" s="51"/>
      <c r="AJ341" s="17"/>
      <c r="AK341" s="17"/>
      <c r="AL341" s="17"/>
      <c r="AM341" s="17"/>
      <c r="AO341" s="31" t="s">
        <v>59</v>
      </c>
    </row>
    <row r="342" spans="2:41" s="3" customFormat="1" ht="9.9499999999999993" customHeight="1" x14ac:dyDescent="0.2">
      <c r="C342" s="152"/>
      <c r="D342" s="149" t="s">
        <v>407</v>
      </c>
      <c r="E342" s="150"/>
      <c r="F342" s="150" t="s">
        <v>409</v>
      </c>
      <c r="G342" s="150"/>
      <c r="H342" s="150"/>
      <c r="I342" s="150"/>
      <c r="J342" s="150" t="s">
        <v>411</v>
      </c>
      <c r="K342" s="150"/>
      <c r="L342" s="150"/>
      <c r="M342" s="150" t="s">
        <v>413</v>
      </c>
      <c r="N342" s="150"/>
      <c r="O342" s="150"/>
      <c r="P342" s="150"/>
      <c r="Q342" s="30"/>
      <c r="R342" s="30"/>
      <c r="S342" s="38"/>
      <c r="T342" s="30"/>
      <c r="U342" s="5"/>
      <c r="V342" s="51"/>
      <c r="W342" s="69"/>
      <c r="X342" s="69"/>
      <c r="Y342" s="51"/>
      <c r="Z342" s="38"/>
      <c r="AA342" s="38"/>
      <c r="AB342" s="54"/>
      <c r="AC342" s="17"/>
      <c r="AD342" s="15"/>
      <c r="AE342" s="64"/>
      <c r="AF342" s="118"/>
      <c r="AG342" s="17"/>
      <c r="AH342" s="51"/>
      <c r="AJ342" s="17"/>
      <c r="AK342" s="17"/>
      <c r="AL342" s="17"/>
      <c r="AM342" s="17"/>
      <c r="AO342" s="31" t="s">
        <v>59</v>
      </c>
    </row>
    <row r="343" spans="2:41" s="3" customFormat="1" ht="9.9499999999999993" customHeight="1" x14ac:dyDescent="0.2">
      <c r="C343" s="152"/>
      <c r="D343" s="150" t="s">
        <v>408</v>
      </c>
      <c r="E343" s="150"/>
      <c r="F343" s="150" t="s">
        <v>410</v>
      </c>
      <c r="G343" s="150"/>
      <c r="H343" s="150"/>
      <c r="I343" s="150"/>
      <c r="J343" s="150" t="s">
        <v>412</v>
      </c>
      <c r="K343" s="150"/>
      <c r="L343" s="150"/>
      <c r="M343" s="150"/>
      <c r="N343" s="150"/>
      <c r="O343" s="150"/>
      <c r="P343" s="150"/>
      <c r="Q343" s="30"/>
      <c r="R343" s="30"/>
      <c r="S343" s="30"/>
      <c r="T343" s="30"/>
      <c r="V343" s="51"/>
      <c r="W343" s="69"/>
      <c r="X343" s="69"/>
      <c r="Y343" s="51"/>
      <c r="Z343" s="38"/>
      <c r="AA343" s="38"/>
      <c r="AB343" s="54"/>
      <c r="AC343" s="17"/>
      <c r="AD343" s="15"/>
      <c r="AE343" s="64"/>
      <c r="AF343" s="118"/>
      <c r="AG343" s="17"/>
      <c r="AH343" s="51"/>
      <c r="AJ343" s="17"/>
      <c r="AK343" s="17"/>
      <c r="AL343" s="17"/>
      <c r="AM343" s="17"/>
      <c r="AO343" s="31" t="s">
        <v>59</v>
      </c>
    </row>
    <row r="344" spans="2:41" s="3" customFormat="1" ht="2.85" customHeight="1" x14ac:dyDescent="0.2">
      <c r="P344" s="73"/>
      <c r="Q344" s="86"/>
      <c r="R344" s="6"/>
      <c r="S344" s="38"/>
      <c r="T344" s="6"/>
      <c r="U344" s="5"/>
      <c r="V344" s="51"/>
      <c r="W344" s="55"/>
      <c r="X344" s="15"/>
      <c r="Y344" s="51"/>
      <c r="Z344" s="38"/>
      <c r="AA344" s="38"/>
      <c r="AB344" s="54"/>
      <c r="AC344" s="17"/>
      <c r="AD344" s="15"/>
      <c r="AE344" s="64"/>
      <c r="AF344" s="118"/>
      <c r="AG344" s="38"/>
      <c r="AH344" s="51"/>
      <c r="AJ344" s="17"/>
      <c r="AK344" s="17"/>
      <c r="AL344" s="17"/>
      <c r="AM344" s="17"/>
      <c r="AO344" s="31" t="s">
        <v>59</v>
      </c>
    </row>
    <row r="345" spans="2:41" s="3" customFormat="1" ht="9.9499999999999993" customHeight="1" x14ac:dyDescent="0.2">
      <c r="C345" s="152"/>
      <c r="D345" s="155"/>
      <c r="E345" s="150"/>
      <c r="F345" s="39" t="s">
        <v>406</v>
      </c>
      <c r="H345" s="150"/>
      <c r="I345" s="150"/>
      <c r="K345" s="150"/>
      <c r="M345" s="150"/>
      <c r="P345" s="30"/>
      <c r="Q345" s="30"/>
      <c r="R345" s="30"/>
      <c r="S345" s="38"/>
      <c r="T345" s="30"/>
      <c r="U345" s="5"/>
      <c r="V345" s="51"/>
      <c r="W345" s="69"/>
      <c r="X345" s="69"/>
      <c r="Y345" s="51"/>
      <c r="Z345" s="38"/>
      <c r="AA345" s="38"/>
      <c r="AB345" s="54"/>
      <c r="AC345" s="17"/>
      <c r="AD345" s="15"/>
      <c r="AE345" s="64"/>
      <c r="AF345" s="118"/>
      <c r="AG345" s="17"/>
      <c r="AH345" s="51"/>
      <c r="AJ345" s="17"/>
      <c r="AK345" s="17"/>
      <c r="AL345" s="17"/>
      <c r="AM345" s="17"/>
      <c r="AO345" s="31" t="s">
        <v>59</v>
      </c>
    </row>
    <row r="346" spans="2:41" s="3" customFormat="1" ht="1.5" customHeight="1" x14ac:dyDescent="0.2">
      <c r="P346" s="73"/>
      <c r="Q346" s="86"/>
      <c r="R346" s="6"/>
      <c r="S346" s="38"/>
      <c r="T346" s="6"/>
      <c r="U346" s="5"/>
      <c r="V346" s="51"/>
      <c r="W346" s="55"/>
      <c r="X346" s="15"/>
      <c r="Y346" s="51"/>
      <c r="Z346" s="38"/>
      <c r="AA346" s="38"/>
      <c r="AB346" s="54"/>
      <c r="AC346" s="17"/>
      <c r="AD346" s="15"/>
      <c r="AE346" s="64"/>
      <c r="AF346" s="118"/>
      <c r="AG346" s="38"/>
      <c r="AH346" s="51"/>
      <c r="AJ346" s="17"/>
      <c r="AK346" s="17"/>
      <c r="AL346" s="17"/>
      <c r="AM346" s="17"/>
      <c r="AO346" s="31" t="s">
        <v>59</v>
      </c>
    </row>
    <row r="347" spans="2:41" s="3" customFormat="1" ht="9.9499999999999993" customHeight="1" x14ac:dyDescent="0.2">
      <c r="C347" s="152"/>
      <c r="D347" s="149" t="s">
        <v>414</v>
      </c>
      <c r="E347" s="150"/>
      <c r="F347" s="150" t="s">
        <v>416</v>
      </c>
      <c r="G347" s="150"/>
      <c r="H347" s="150"/>
      <c r="I347" s="150"/>
      <c r="J347" s="150" t="s">
        <v>418</v>
      </c>
      <c r="K347" s="150"/>
      <c r="L347" s="150"/>
      <c r="M347" s="150" t="s">
        <v>420</v>
      </c>
      <c r="N347" s="150"/>
      <c r="O347" s="150"/>
      <c r="P347" s="150"/>
      <c r="Q347" s="30"/>
      <c r="R347" s="30"/>
      <c r="S347" s="38"/>
      <c r="T347" s="30"/>
      <c r="U347" s="5"/>
      <c r="V347" s="51"/>
      <c r="W347" s="69"/>
      <c r="X347" s="69"/>
      <c r="Y347" s="51"/>
      <c r="Z347" s="38"/>
      <c r="AA347" s="38"/>
      <c r="AB347" s="54"/>
      <c r="AC347" s="17"/>
      <c r="AD347" s="15"/>
      <c r="AE347" s="64"/>
      <c r="AF347" s="118"/>
      <c r="AG347" s="17"/>
      <c r="AH347" s="51"/>
      <c r="AJ347" s="17"/>
      <c r="AK347" s="17"/>
      <c r="AL347" s="17"/>
      <c r="AM347" s="17"/>
      <c r="AO347" s="31" t="s">
        <v>59</v>
      </c>
    </row>
    <row r="348" spans="2:41" s="3" customFormat="1" ht="9.9499999999999993" customHeight="1" x14ac:dyDescent="0.2">
      <c r="C348" s="152"/>
      <c r="D348" s="150" t="s">
        <v>415</v>
      </c>
      <c r="E348" s="150"/>
      <c r="F348" s="150" t="s">
        <v>417</v>
      </c>
      <c r="G348" s="150"/>
      <c r="H348" s="150"/>
      <c r="I348" s="150"/>
      <c r="J348" s="150" t="s">
        <v>419</v>
      </c>
      <c r="K348" s="150"/>
      <c r="L348" s="150"/>
      <c r="M348" s="150"/>
      <c r="N348" s="150"/>
      <c r="O348" s="150"/>
      <c r="P348" s="150"/>
      <c r="Q348" s="30"/>
      <c r="R348" s="30"/>
      <c r="S348" s="30"/>
      <c r="T348" s="30"/>
      <c r="V348" s="51"/>
      <c r="W348" s="69"/>
      <c r="X348" s="69"/>
      <c r="Y348" s="51"/>
      <c r="Z348" s="38"/>
      <c r="AA348" s="38"/>
      <c r="AB348" s="54"/>
      <c r="AC348" s="17"/>
      <c r="AD348" s="15"/>
      <c r="AE348" s="64"/>
      <c r="AF348" s="118"/>
      <c r="AG348" s="17"/>
      <c r="AH348" s="51"/>
      <c r="AJ348" s="17"/>
      <c r="AK348" s="17"/>
      <c r="AL348" s="17"/>
      <c r="AM348" s="17"/>
      <c r="AO348" s="31" t="s">
        <v>59</v>
      </c>
    </row>
    <row r="349" spans="2:41" s="3" customFormat="1" ht="1.5" customHeight="1" x14ac:dyDescent="0.2">
      <c r="P349" s="73"/>
      <c r="Q349" s="86"/>
      <c r="R349" s="6"/>
      <c r="S349" s="38"/>
      <c r="T349" s="6"/>
      <c r="U349" s="5"/>
      <c r="V349" s="51"/>
      <c r="W349" s="55"/>
      <c r="X349" s="15"/>
      <c r="Y349" s="51"/>
      <c r="Z349" s="38"/>
      <c r="AA349" s="38"/>
      <c r="AB349" s="54"/>
      <c r="AC349" s="17"/>
      <c r="AD349" s="15"/>
      <c r="AE349" s="64"/>
      <c r="AF349" s="118"/>
      <c r="AG349" s="38"/>
      <c r="AH349" s="51"/>
      <c r="AJ349" s="17"/>
      <c r="AK349" s="17"/>
      <c r="AL349" s="17"/>
      <c r="AM349" s="17"/>
      <c r="AO349" s="31" t="s">
        <v>59</v>
      </c>
    </row>
    <row r="350" spans="2:41" s="3" customFormat="1" ht="9.9499999999999993" customHeight="1" x14ac:dyDescent="0.2">
      <c r="B350" s="107" t="s">
        <v>55</v>
      </c>
      <c r="D350" s="39"/>
      <c r="E350" s="73" t="s">
        <v>91</v>
      </c>
      <c r="F350" s="73"/>
      <c r="G350" s="30" t="s">
        <v>168</v>
      </c>
      <c r="H350" s="30"/>
      <c r="I350" s="30" t="s">
        <v>200</v>
      </c>
      <c r="J350" s="30"/>
      <c r="K350" s="30"/>
      <c r="L350" s="30"/>
      <c r="M350" s="30"/>
      <c r="N350" s="30"/>
      <c r="P350" s="73" t="s">
        <v>95</v>
      </c>
      <c r="Q350" s="86"/>
      <c r="R350" s="29" t="s">
        <v>51</v>
      </c>
      <c r="S350" s="38">
        <f>IF(Suggested="Yes",AA350,AG350)</f>
        <v>12.55</v>
      </c>
      <c r="T350" s="36" t="s">
        <v>46</v>
      </c>
      <c r="U350" s="5" t="str">
        <f>+Instructions!$B$3</f>
        <v>D</v>
      </c>
      <c r="V350" s="51"/>
      <c r="W350" s="55">
        <f>+Instructions!$C$22</f>
        <v>0</v>
      </c>
      <c r="X350" s="17">
        <f>ROUND($AA350*(1-W350)+0.004999,2)</f>
        <v>12.55</v>
      </c>
      <c r="Y350" s="51"/>
      <c r="Z350" s="6" t="s">
        <v>1201</v>
      </c>
      <c r="AA350" s="38">
        <v>12.55</v>
      </c>
      <c r="AB350" s="59">
        <f>+W350</f>
        <v>0</v>
      </c>
      <c r="AC350" s="17">
        <f>+X350</f>
        <v>12.55</v>
      </c>
      <c r="AD350" s="12">
        <f>(AG350-AC350)/AG350</f>
        <v>0</v>
      </c>
      <c r="AE350" s="115"/>
      <c r="AF350" s="122">
        <v>1</v>
      </c>
      <c r="AG350" s="37">
        <f>SUM(AJ350:AL350)+AE350</f>
        <v>12.55</v>
      </c>
      <c r="AH350" s="51"/>
      <c r="AJ350" s="17">
        <f>ROUND(AC350/(1-VLOOKUP(AF350,Group,2,FALSE)),2)</f>
        <v>12.55</v>
      </c>
      <c r="AK350" s="17">
        <f>IF(VLOOKUP(AF350,Group,5,FALSE)="YES",VLOOKUP(ROUND(ROUND(AJ350,1)-AJ350,2),Round,2,FALSE)+VLOOKUP(AF350,Group,6,FALSE),0)</f>
        <v>0</v>
      </c>
      <c r="AL350" s="17">
        <f>IF(VLOOKUP(AF350,Group,7,FALSE)="",0,ROUND(AJ350-0.04999,1)-AJ350+AM350)</f>
        <v>0</v>
      </c>
      <c r="AM350" s="17" t="str">
        <f>IF(VLOOKUP(AF350,Group,7,FALSE)="","",VLOOKUP(AF350,Group,7,FALSE))</f>
        <v/>
      </c>
      <c r="AO350" s="31" t="s">
        <v>59</v>
      </c>
    </row>
    <row r="351" spans="2:41" s="3" customFormat="1" ht="1.5" customHeight="1" x14ac:dyDescent="0.2">
      <c r="P351" s="73"/>
      <c r="Q351" s="86"/>
      <c r="R351" s="6"/>
      <c r="S351" s="38"/>
      <c r="T351" s="6"/>
      <c r="U351" s="5"/>
      <c r="V351" s="51"/>
      <c r="W351" s="55"/>
      <c r="X351" s="15"/>
      <c r="Y351" s="51"/>
      <c r="Z351" s="38"/>
      <c r="AA351" s="38"/>
      <c r="AB351" s="54"/>
      <c r="AC351" s="17"/>
      <c r="AD351" s="15"/>
      <c r="AE351" s="64"/>
      <c r="AF351" s="118"/>
      <c r="AG351" s="38"/>
      <c r="AH351" s="51"/>
      <c r="AJ351" s="17"/>
      <c r="AK351" s="17"/>
      <c r="AL351" s="17"/>
      <c r="AM351" s="17"/>
      <c r="AO351" s="31" t="s">
        <v>59</v>
      </c>
    </row>
    <row r="352" spans="2:41" s="191" customFormat="1" ht="9.6" customHeight="1" x14ac:dyDescent="0.2">
      <c r="D352" s="192" t="s">
        <v>52</v>
      </c>
      <c r="E352" s="191" t="s">
        <v>1007</v>
      </c>
      <c r="P352" s="193"/>
      <c r="Q352" s="194"/>
      <c r="R352" s="195"/>
      <c r="S352" s="196"/>
      <c r="T352" s="195"/>
      <c r="U352" s="197"/>
      <c r="V352" s="198"/>
      <c r="W352" s="201"/>
      <c r="X352" s="200"/>
      <c r="Y352" s="198"/>
      <c r="Z352" s="196"/>
      <c r="AA352" s="196"/>
      <c r="AB352" s="202"/>
      <c r="AC352" s="199"/>
      <c r="AD352" s="200"/>
      <c r="AE352" s="203"/>
      <c r="AF352" s="204"/>
      <c r="AG352" s="196"/>
      <c r="AH352" s="198"/>
      <c r="AJ352" s="199"/>
      <c r="AK352" s="199"/>
      <c r="AL352" s="199"/>
      <c r="AM352" s="199"/>
      <c r="AO352" s="205"/>
    </row>
    <row r="353" spans="2:41" s="3" customFormat="1" ht="2.85" customHeight="1" x14ac:dyDescent="0.2">
      <c r="P353" s="73"/>
      <c r="Q353" s="86"/>
      <c r="R353" s="6"/>
      <c r="S353" s="38"/>
      <c r="T353" s="6"/>
      <c r="U353" s="5"/>
      <c r="V353" s="51"/>
      <c r="W353" s="55"/>
      <c r="X353" s="15"/>
      <c r="Y353" s="51"/>
      <c r="Z353" s="38"/>
      <c r="AA353" s="38"/>
      <c r="AB353" s="54"/>
      <c r="AC353" s="17"/>
      <c r="AD353" s="15"/>
      <c r="AE353" s="64"/>
      <c r="AF353" s="118"/>
      <c r="AG353" s="38"/>
      <c r="AH353" s="51"/>
      <c r="AJ353" s="17"/>
      <c r="AK353" s="17"/>
      <c r="AL353" s="17"/>
      <c r="AM353" s="17"/>
      <c r="AO353" s="31" t="s">
        <v>59</v>
      </c>
    </row>
    <row r="354" spans="2:41" s="3" customFormat="1" ht="9.9499999999999993" customHeight="1" x14ac:dyDescent="0.2">
      <c r="C354" s="152"/>
      <c r="D354" s="155"/>
      <c r="E354" s="150"/>
      <c r="F354" s="39" t="s">
        <v>405</v>
      </c>
      <c r="H354" s="150"/>
      <c r="I354" s="150"/>
      <c r="K354" s="150"/>
      <c r="M354" s="150"/>
      <c r="P354" s="30"/>
      <c r="Q354" s="30"/>
      <c r="R354" s="30"/>
      <c r="S354" s="38"/>
      <c r="T354" s="30"/>
      <c r="U354" s="5"/>
      <c r="V354" s="51"/>
      <c r="W354" s="69"/>
      <c r="X354" s="69"/>
      <c r="Y354" s="51"/>
      <c r="Z354" s="38"/>
      <c r="AA354" s="38"/>
      <c r="AB354" s="54"/>
      <c r="AC354" s="17"/>
      <c r="AD354" s="15"/>
      <c r="AE354" s="64"/>
      <c r="AF354" s="118"/>
      <c r="AG354" s="17"/>
      <c r="AH354" s="51"/>
      <c r="AJ354" s="17"/>
      <c r="AK354" s="17"/>
      <c r="AL354" s="17"/>
      <c r="AM354" s="17"/>
      <c r="AO354" s="31" t="s">
        <v>59</v>
      </c>
    </row>
    <row r="355" spans="2:41" s="3" customFormat="1" ht="1.5" customHeight="1" x14ac:dyDescent="0.2">
      <c r="P355" s="73"/>
      <c r="Q355" s="86"/>
      <c r="R355" s="6"/>
      <c r="S355" s="38"/>
      <c r="T355" s="6"/>
      <c r="U355" s="5"/>
      <c r="V355" s="51"/>
      <c r="W355" s="55"/>
      <c r="X355" s="15"/>
      <c r="Y355" s="51"/>
      <c r="Z355" s="38"/>
      <c r="AA355" s="38"/>
      <c r="AB355" s="54"/>
      <c r="AC355" s="17"/>
      <c r="AD355" s="15"/>
      <c r="AE355" s="64"/>
      <c r="AF355" s="118"/>
      <c r="AG355" s="38"/>
      <c r="AH355" s="51"/>
      <c r="AJ355" s="17"/>
      <c r="AK355" s="17"/>
      <c r="AL355" s="17"/>
      <c r="AM355" s="17"/>
      <c r="AO355" s="31" t="s">
        <v>59</v>
      </c>
    </row>
    <row r="356" spans="2:41" s="3" customFormat="1" ht="9.9499999999999993" customHeight="1" x14ac:dyDescent="0.2">
      <c r="C356" s="152"/>
      <c r="D356" s="149" t="s">
        <v>407</v>
      </c>
      <c r="E356" s="150"/>
      <c r="F356" s="150" t="s">
        <v>409</v>
      </c>
      <c r="G356" s="150"/>
      <c r="H356" s="150"/>
      <c r="I356" s="150"/>
      <c r="J356" s="150" t="s">
        <v>411</v>
      </c>
      <c r="K356" s="150"/>
      <c r="L356" s="150"/>
      <c r="M356" s="150" t="s">
        <v>413</v>
      </c>
      <c r="N356" s="150"/>
      <c r="O356" s="150"/>
      <c r="P356" s="150"/>
      <c r="Q356" s="30"/>
      <c r="R356" s="30"/>
      <c r="S356" s="38"/>
      <c r="T356" s="30"/>
      <c r="U356" s="5"/>
      <c r="V356" s="51"/>
      <c r="W356" s="69"/>
      <c r="X356" s="69"/>
      <c r="Y356" s="51"/>
      <c r="Z356" s="38"/>
      <c r="AA356" s="38"/>
      <c r="AB356" s="54"/>
      <c r="AC356" s="17"/>
      <c r="AD356" s="15"/>
      <c r="AE356" s="64"/>
      <c r="AF356" s="118"/>
      <c r="AG356" s="17"/>
      <c r="AH356" s="51"/>
      <c r="AJ356" s="17"/>
      <c r="AK356" s="17"/>
      <c r="AL356" s="17"/>
      <c r="AM356" s="17"/>
      <c r="AO356" s="31" t="s">
        <v>59</v>
      </c>
    </row>
    <row r="357" spans="2:41" s="3" customFormat="1" ht="9.9499999999999993" customHeight="1" x14ac:dyDescent="0.2">
      <c r="C357" s="152"/>
      <c r="D357" s="150" t="s">
        <v>408</v>
      </c>
      <c r="E357" s="150"/>
      <c r="F357" s="150" t="s">
        <v>410</v>
      </c>
      <c r="G357" s="150"/>
      <c r="H357" s="150"/>
      <c r="I357" s="150"/>
      <c r="J357" s="150" t="s">
        <v>412</v>
      </c>
      <c r="K357" s="150"/>
      <c r="L357" s="150"/>
      <c r="M357" s="150"/>
      <c r="N357" s="150"/>
      <c r="O357" s="150"/>
      <c r="P357" s="150"/>
      <c r="Q357" s="30"/>
      <c r="R357" s="30"/>
      <c r="S357" s="30"/>
      <c r="T357" s="30"/>
      <c r="V357" s="51"/>
      <c r="W357" s="69"/>
      <c r="X357" s="69"/>
      <c r="Y357" s="51"/>
      <c r="Z357" s="38"/>
      <c r="AA357" s="38"/>
      <c r="AB357" s="54"/>
      <c r="AC357" s="17"/>
      <c r="AD357" s="15"/>
      <c r="AE357" s="64"/>
      <c r="AF357" s="118"/>
      <c r="AG357" s="17"/>
      <c r="AH357" s="51"/>
      <c r="AJ357" s="17"/>
      <c r="AK357" s="17"/>
      <c r="AL357" s="17"/>
      <c r="AM357" s="17"/>
      <c r="AO357" s="31" t="s">
        <v>59</v>
      </c>
    </row>
    <row r="358" spans="2:41" s="3" customFormat="1" ht="1.5" customHeight="1" x14ac:dyDescent="0.2">
      <c r="P358" s="73"/>
      <c r="Q358" s="86"/>
      <c r="R358" s="6"/>
      <c r="S358" s="38"/>
      <c r="T358" s="6"/>
      <c r="U358" s="5"/>
      <c r="V358" s="51"/>
      <c r="W358" s="55"/>
      <c r="X358" s="15"/>
      <c r="Y358" s="51"/>
      <c r="Z358" s="38"/>
      <c r="AA358" s="38"/>
      <c r="AB358" s="54"/>
      <c r="AC358" s="17"/>
      <c r="AD358" s="15"/>
      <c r="AE358" s="64"/>
      <c r="AF358" s="118"/>
      <c r="AG358" s="38"/>
      <c r="AH358" s="51"/>
      <c r="AJ358" s="17"/>
      <c r="AK358" s="17"/>
      <c r="AL358" s="17"/>
      <c r="AM358" s="17"/>
      <c r="AO358" s="31" t="s">
        <v>59</v>
      </c>
    </row>
    <row r="359" spans="2:41" s="3" customFormat="1" ht="9.9499999999999993" customHeight="1" x14ac:dyDescent="0.2">
      <c r="B359" s="107" t="s">
        <v>55</v>
      </c>
      <c r="D359" s="39"/>
      <c r="E359" s="73" t="s">
        <v>91</v>
      </c>
      <c r="F359" s="73"/>
      <c r="G359" s="30" t="s">
        <v>421</v>
      </c>
      <c r="H359" s="30"/>
      <c r="I359" s="30" t="s">
        <v>329</v>
      </c>
      <c r="J359" s="30"/>
      <c r="K359" s="30"/>
      <c r="L359" s="30"/>
      <c r="M359" s="30"/>
      <c r="N359" s="30"/>
      <c r="P359" s="73" t="s">
        <v>95</v>
      </c>
      <c r="Q359" s="86"/>
      <c r="R359" s="29" t="s">
        <v>51</v>
      </c>
      <c r="S359" s="38">
        <f>IF(Suggested="Yes",AA359,AG359)</f>
        <v>12.55</v>
      </c>
      <c r="T359" s="36" t="s">
        <v>46</v>
      </c>
      <c r="U359" s="5" t="str">
        <f>+Instructions!$B$3</f>
        <v>D</v>
      </c>
      <c r="V359" s="51"/>
      <c r="W359" s="55">
        <f>+Instructions!$C$22</f>
        <v>0</v>
      </c>
      <c r="X359" s="17">
        <f>ROUND($AA359*(1-W359)+0.004999,2)</f>
        <v>12.55</v>
      </c>
      <c r="Y359" s="51"/>
      <c r="Z359" s="6" t="s">
        <v>1201</v>
      </c>
      <c r="AA359" s="38">
        <v>12.55</v>
      </c>
      <c r="AB359" s="59">
        <f>+W359</f>
        <v>0</v>
      </c>
      <c r="AC359" s="17">
        <f>+X359</f>
        <v>12.55</v>
      </c>
      <c r="AD359" s="12">
        <f>(AG359-AC359)/AG359</f>
        <v>0</v>
      </c>
      <c r="AE359" s="115"/>
      <c r="AF359" s="122">
        <v>1</v>
      </c>
      <c r="AG359" s="37">
        <f>SUM(AJ359:AL359)+AE359</f>
        <v>12.55</v>
      </c>
      <c r="AH359" s="51"/>
      <c r="AJ359" s="17">
        <f>ROUND(AC359/(1-VLOOKUP(AF359,Group,2,FALSE)),2)</f>
        <v>12.55</v>
      </c>
      <c r="AK359" s="17">
        <f>IF(VLOOKUP(AF359,Group,5,FALSE)="YES",VLOOKUP(ROUND(ROUND(AJ359,1)-AJ359,2),Round,2,FALSE)+VLOOKUP(AF359,Group,6,FALSE),0)</f>
        <v>0</v>
      </c>
      <c r="AL359" s="17">
        <f>IF(VLOOKUP(AF359,Group,7,FALSE)="",0,ROUND(AJ359-0.04999,1)-AJ359+AM359)</f>
        <v>0</v>
      </c>
      <c r="AM359" s="17" t="str">
        <f>IF(VLOOKUP(AF359,Group,7,FALSE)="","",VLOOKUP(AF359,Group,7,FALSE))</f>
        <v/>
      </c>
      <c r="AO359" s="31" t="s">
        <v>59</v>
      </c>
    </row>
    <row r="360" spans="2:41" s="3" customFormat="1" ht="1.5" customHeight="1" x14ac:dyDescent="0.2">
      <c r="P360" s="73"/>
      <c r="Q360" s="86"/>
      <c r="R360" s="6"/>
      <c r="S360" s="38"/>
      <c r="T360" s="6"/>
      <c r="U360" s="5"/>
      <c r="V360" s="51"/>
      <c r="W360" s="55"/>
      <c r="X360" s="15"/>
      <c r="Y360" s="51"/>
      <c r="Z360" s="38"/>
      <c r="AA360" s="38"/>
      <c r="AB360" s="54"/>
      <c r="AC360" s="17"/>
      <c r="AD360" s="15"/>
      <c r="AE360" s="64"/>
      <c r="AF360" s="118"/>
      <c r="AG360" s="38"/>
      <c r="AH360" s="51"/>
      <c r="AJ360" s="17"/>
      <c r="AK360" s="17"/>
      <c r="AL360" s="17"/>
      <c r="AM360" s="17"/>
      <c r="AO360" s="31" t="s">
        <v>59</v>
      </c>
    </row>
    <row r="361" spans="2:41" s="191" customFormat="1" ht="9.6" customHeight="1" x14ac:dyDescent="0.2">
      <c r="D361" s="192" t="s">
        <v>52</v>
      </c>
      <c r="E361" s="191" t="s">
        <v>1066</v>
      </c>
      <c r="P361" s="193"/>
      <c r="Q361" s="194"/>
      <c r="R361" s="195"/>
      <c r="S361" s="196"/>
      <c r="T361" s="195"/>
      <c r="U361" s="197"/>
      <c r="V361" s="198"/>
      <c r="W361" s="201"/>
      <c r="X361" s="200"/>
      <c r="Y361" s="198"/>
      <c r="Z361" s="196"/>
      <c r="AA361" s="196"/>
      <c r="AB361" s="202"/>
      <c r="AC361" s="199"/>
      <c r="AD361" s="200"/>
      <c r="AE361" s="203"/>
      <c r="AF361" s="204"/>
      <c r="AG361" s="196"/>
      <c r="AH361" s="198"/>
      <c r="AJ361" s="199"/>
      <c r="AK361" s="199"/>
      <c r="AL361" s="199"/>
      <c r="AM361" s="199"/>
      <c r="AO361" s="205"/>
    </row>
    <row r="362" spans="2:41" s="3" customFormat="1" ht="1.5" customHeight="1" x14ac:dyDescent="0.2">
      <c r="P362" s="73"/>
      <c r="Q362" s="86"/>
      <c r="R362" s="6"/>
      <c r="S362" s="38"/>
      <c r="T362" s="6"/>
      <c r="U362" s="5"/>
      <c r="V362" s="51"/>
      <c r="W362" s="55"/>
      <c r="X362" s="15"/>
      <c r="Y362" s="51"/>
      <c r="Z362" s="38"/>
      <c r="AA362" s="38"/>
      <c r="AB362" s="54"/>
      <c r="AC362" s="17"/>
      <c r="AD362" s="15"/>
      <c r="AE362" s="64"/>
      <c r="AF362" s="118"/>
      <c r="AG362" s="38"/>
      <c r="AH362" s="51"/>
      <c r="AJ362" s="17"/>
      <c r="AK362" s="17"/>
      <c r="AL362" s="17"/>
      <c r="AM362" s="17"/>
      <c r="AO362" s="31" t="s">
        <v>59</v>
      </c>
    </row>
    <row r="363" spans="2:41" s="191" customFormat="1" ht="9.6" customHeight="1" x14ac:dyDescent="0.2">
      <c r="C363" s="155" t="s">
        <v>1181</v>
      </c>
      <c r="P363" s="193"/>
      <c r="Q363" s="194"/>
      <c r="R363" s="195"/>
      <c r="S363" s="196"/>
      <c r="T363" s="195"/>
      <c r="U363" s="197"/>
      <c r="V363" s="198"/>
      <c r="W363" s="201"/>
      <c r="X363" s="200"/>
      <c r="Y363" s="198"/>
      <c r="Z363" s="196"/>
      <c r="AA363" s="196"/>
      <c r="AB363" s="202"/>
      <c r="AC363" s="199"/>
      <c r="AD363" s="200"/>
      <c r="AE363" s="203"/>
      <c r="AF363" s="204"/>
      <c r="AG363" s="196"/>
      <c r="AH363" s="198"/>
      <c r="AJ363" s="199"/>
      <c r="AK363" s="199"/>
      <c r="AL363" s="199"/>
      <c r="AM363" s="199"/>
      <c r="AO363" s="205"/>
    </row>
    <row r="364" spans="2:41" s="3" customFormat="1" ht="9.9499999999999993" customHeight="1" x14ac:dyDescent="0.2">
      <c r="C364" s="154" t="s">
        <v>1184</v>
      </c>
      <c r="D364" s="147"/>
      <c r="E364" s="147"/>
      <c r="L364" s="3" t="s">
        <v>88</v>
      </c>
      <c r="M364" s="3" t="s">
        <v>88</v>
      </c>
      <c r="P364" s="148"/>
      <c r="Q364" s="6"/>
      <c r="R364" s="218" t="s">
        <v>522</v>
      </c>
      <c r="S364" s="219" t="s">
        <v>528</v>
      </c>
      <c r="T364" s="222"/>
      <c r="U364" s="5"/>
      <c r="V364" s="51"/>
      <c r="W364" s="69"/>
      <c r="X364" s="69"/>
      <c r="Y364" s="51"/>
      <c r="Z364" s="38"/>
      <c r="AA364" s="38"/>
      <c r="AB364" s="54"/>
      <c r="AC364" s="17"/>
      <c r="AD364" s="15"/>
      <c r="AE364" s="64"/>
      <c r="AF364" s="118"/>
      <c r="AG364" s="17"/>
      <c r="AH364" s="51"/>
      <c r="AJ364" s="17"/>
      <c r="AK364" s="17"/>
      <c r="AL364" s="17"/>
      <c r="AM364" s="17"/>
      <c r="AO364" s="31" t="s">
        <v>59</v>
      </c>
    </row>
    <row r="365" spans="2:41" s="3" customFormat="1" ht="2.85" customHeight="1" x14ac:dyDescent="0.2">
      <c r="P365" s="73"/>
      <c r="Q365" s="86"/>
      <c r="R365" s="6"/>
      <c r="S365" s="38"/>
      <c r="T365" s="6"/>
      <c r="U365" s="5"/>
      <c r="V365" s="51"/>
      <c r="W365" s="55"/>
      <c r="X365" s="15"/>
      <c r="Y365" s="51"/>
      <c r="Z365" s="38"/>
      <c r="AA365" s="38"/>
      <c r="AB365" s="54"/>
      <c r="AC365" s="17"/>
      <c r="AD365" s="15"/>
      <c r="AE365" s="64"/>
      <c r="AF365" s="118"/>
      <c r="AG365" s="38"/>
      <c r="AH365" s="51"/>
      <c r="AJ365" s="17"/>
      <c r="AK365" s="17"/>
      <c r="AL365" s="17"/>
      <c r="AM365" s="17"/>
      <c r="AO365" s="31" t="s">
        <v>59</v>
      </c>
    </row>
    <row r="366" spans="2:41" s="3" customFormat="1" ht="9.9499999999999993" customHeight="1" x14ac:dyDescent="0.2">
      <c r="C366" s="152"/>
      <c r="D366" s="39" t="s">
        <v>8</v>
      </c>
      <c r="E366" s="150"/>
      <c r="F366" s="39"/>
      <c r="H366" s="150"/>
      <c r="I366" s="150"/>
      <c r="K366" s="150"/>
      <c r="M366" s="150"/>
      <c r="P366" s="30"/>
      <c r="Q366" s="30"/>
      <c r="R366" s="30"/>
      <c r="S366" s="38"/>
      <c r="T366" s="30"/>
      <c r="U366" s="5"/>
      <c r="V366" s="51"/>
      <c r="W366" s="69"/>
      <c r="X366" s="69"/>
      <c r="Y366" s="51"/>
      <c r="Z366" s="38"/>
      <c r="AA366" s="38"/>
      <c r="AB366" s="54"/>
      <c r="AC366" s="17"/>
      <c r="AD366" s="15"/>
      <c r="AE366" s="64"/>
      <c r="AF366" s="118"/>
      <c r="AG366" s="17"/>
      <c r="AH366" s="51"/>
      <c r="AJ366" s="17"/>
      <c r="AK366" s="17"/>
      <c r="AL366" s="17"/>
      <c r="AM366" s="17"/>
      <c r="AO366" s="31" t="s">
        <v>59</v>
      </c>
    </row>
    <row r="367" spans="2:41" s="3" customFormat="1" ht="1.5" customHeight="1" x14ac:dyDescent="0.2">
      <c r="P367" s="73"/>
      <c r="Q367" s="86"/>
      <c r="R367" s="6"/>
      <c r="S367" s="38"/>
      <c r="T367" s="6"/>
      <c r="U367" s="5"/>
      <c r="V367" s="51"/>
      <c r="W367" s="55"/>
      <c r="X367" s="15"/>
      <c r="Y367" s="51"/>
      <c r="Z367" s="38"/>
      <c r="AA367" s="38"/>
      <c r="AB367" s="54"/>
      <c r="AC367" s="17"/>
      <c r="AD367" s="15"/>
      <c r="AE367" s="64"/>
      <c r="AF367" s="118"/>
      <c r="AG367" s="38"/>
      <c r="AH367" s="51"/>
      <c r="AJ367" s="17"/>
      <c r="AK367" s="17"/>
      <c r="AL367" s="17"/>
      <c r="AM367" s="17"/>
      <c r="AO367" s="31" t="s">
        <v>59</v>
      </c>
    </row>
    <row r="368" spans="2:41" s="3" customFormat="1" ht="9.9499999999999993" customHeight="1" x14ac:dyDescent="0.2">
      <c r="C368" s="152"/>
      <c r="D368" s="149" t="s">
        <v>422</v>
      </c>
      <c r="E368" s="150"/>
      <c r="F368" s="150" t="s">
        <v>424</v>
      </c>
      <c r="G368" s="150"/>
      <c r="H368" s="150"/>
      <c r="I368" s="150"/>
      <c r="J368" s="150" t="s">
        <v>426</v>
      </c>
      <c r="K368" s="150"/>
      <c r="L368" s="150"/>
      <c r="M368" s="150" t="s">
        <v>428</v>
      </c>
      <c r="N368" s="150"/>
      <c r="O368" s="150"/>
      <c r="P368" s="150"/>
      <c r="Q368" s="30"/>
      <c r="R368" s="30"/>
      <c r="S368" s="38"/>
      <c r="T368" s="30"/>
      <c r="U368" s="5"/>
      <c r="V368" s="51"/>
      <c r="W368" s="69"/>
      <c r="X368" s="69"/>
      <c r="Y368" s="51"/>
      <c r="Z368" s="38"/>
      <c r="AA368" s="38"/>
      <c r="AB368" s="54"/>
      <c r="AC368" s="17"/>
      <c r="AD368" s="15"/>
      <c r="AE368" s="64"/>
      <c r="AF368" s="118"/>
      <c r="AG368" s="17"/>
      <c r="AH368" s="51"/>
      <c r="AJ368" s="17"/>
      <c r="AK368" s="17"/>
      <c r="AL368" s="17"/>
      <c r="AM368" s="17"/>
      <c r="AO368" s="31" t="s">
        <v>59</v>
      </c>
    </row>
    <row r="369" spans="2:41" s="3" customFormat="1" ht="9.9499999999999993" customHeight="1" x14ac:dyDescent="0.2">
      <c r="C369" s="152"/>
      <c r="D369" s="150" t="s">
        <v>423</v>
      </c>
      <c r="E369" s="150"/>
      <c r="F369" s="150" t="s">
        <v>425</v>
      </c>
      <c r="G369" s="150"/>
      <c r="H369" s="150"/>
      <c r="I369" s="150"/>
      <c r="J369" s="150" t="s">
        <v>427</v>
      </c>
      <c r="K369" s="150"/>
      <c r="L369" s="150"/>
      <c r="M369" s="150"/>
      <c r="N369" s="150"/>
      <c r="O369" s="150"/>
      <c r="P369" s="150"/>
      <c r="Q369" s="30"/>
      <c r="R369" s="30"/>
      <c r="S369" s="30"/>
      <c r="T369" s="30"/>
      <c r="V369" s="51"/>
      <c r="W369" s="69"/>
      <c r="X369" s="69"/>
      <c r="Y369" s="51"/>
      <c r="Z369" s="38"/>
      <c r="AA369" s="38"/>
      <c r="AB369" s="54"/>
      <c r="AC369" s="17"/>
      <c r="AD369" s="15"/>
      <c r="AE369" s="64"/>
      <c r="AF369" s="118"/>
      <c r="AG369" s="17"/>
      <c r="AH369" s="51"/>
      <c r="AJ369" s="17"/>
      <c r="AK369" s="17"/>
      <c r="AL369" s="17"/>
      <c r="AM369" s="17"/>
      <c r="AO369" s="31" t="s">
        <v>59</v>
      </c>
    </row>
    <row r="370" spans="2:41" s="3" customFormat="1" ht="1.5" customHeight="1" x14ac:dyDescent="0.2">
      <c r="P370" s="73"/>
      <c r="Q370" s="86"/>
      <c r="R370" s="6"/>
      <c r="S370" s="38"/>
      <c r="T370" s="6"/>
      <c r="U370" s="5"/>
      <c r="V370" s="51"/>
      <c r="W370" s="55"/>
      <c r="X370" s="15"/>
      <c r="Y370" s="51"/>
      <c r="Z370" s="38"/>
      <c r="AA370" s="38"/>
      <c r="AB370" s="54"/>
      <c r="AC370" s="17"/>
      <c r="AD370" s="15"/>
      <c r="AE370" s="64"/>
      <c r="AF370" s="118"/>
      <c r="AG370" s="38"/>
      <c r="AH370" s="51"/>
      <c r="AJ370" s="17"/>
      <c r="AK370" s="17"/>
      <c r="AL370" s="17"/>
      <c r="AM370" s="17"/>
      <c r="AO370" s="31" t="s">
        <v>59</v>
      </c>
    </row>
    <row r="371" spans="2:41" s="3" customFormat="1" ht="9.9499999999999993" customHeight="1" x14ac:dyDescent="0.2">
      <c r="B371" s="108" t="s">
        <v>44</v>
      </c>
      <c r="D371" s="39"/>
      <c r="E371" s="73" t="s">
        <v>96</v>
      </c>
      <c r="F371" s="73"/>
      <c r="G371" s="30" t="s">
        <v>97</v>
      </c>
      <c r="H371" s="30"/>
      <c r="J371" s="30"/>
      <c r="K371" s="30"/>
      <c r="L371" s="30"/>
      <c r="M371" s="30"/>
      <c r="N371" s="30"/>
      <c r="P371" s="73"/>
      <c r="Q371" s="86"/>
      <c r="R371" s="29"/>
      <c r="S371" s="38">
        <f>IF(Suggested="Yes",AA371,AG371)</f>
        <v>11.7</v>
      </c>
      <c r="T371" s="36" t="s">
        <v>45</v>
      </c>
      <c r="U371" s="5" t="str">
        <f>+Instructions!$B$3</f>
        <v>D</v>
      </c>
      <c r="V371" s="51"/>
      <c r="W371" s="55">
        <f>+Instructions!$C$22</f>
        <v>0</v>
      </c>
      <c r="X371" s="38">
        <f>ROUND($AA371*(1-W371)+0.004999,2)</f>
        <v>11.7</v>
      </c>
      <c r="Y371" s="51"/>
      <c r="Z371" s="6" t="s">
        <v>1201</v>
      </c>
      <c r="AA371" s="38">
        <v>11.7</v>
      </c>
      <c r="AB371" s="59">
        <f t="shared" ref="AB371:AC373" si="92">+W371</f>
        <v>0</v>
      </c>
      <c r="AC371" s="38">
        <f t="shared" si="92"/>
        <v>11.7</v>
      </c>
      <c r="AD371" s="59">
        <f>(AG371-AC371)/AG371</f>
        <v>0</v>
      </c>
      <c r="AE371" s="115"/>
      <c r="AF371" s="124">
        <v>2</v>
      </c>
      <c r="AG371" s="43">
        <f>SUM(AJ371:AL371)+AE371</f>
        <v>11.7</v>
      </c>
      <c r="AH371" s="51"/>
      <c r="AJ371" s="17">
        <f>ROUND(AC371/(1-VLOOKUP(AF371,Group,2,FALSE)),2)</f>
        <v>11.7</v>
      </c>
      <c r="AK371" s="17">
        <f>IF(VLOOKUP(AF371,Group,5,FALSE)="YES",VLOOKUP(ROUND(ROUND(AJ371,1)-AJ371,2),Round,2,FALSE)+VLOOKUP(AF371,Group,6,FALSE),0)</f>
        <v>0</v>
      </c>
      <c r="AL371" s="17">
        <f>IF(VLOOKUP(AF371,Group,7,FALSE)="",0,ROUND(AJ371-0.04999,1)-AJ371+AM371)</f>
        <v>0</v>
      </c>
      <c r="AM371" s="17" t="str">
        <f>IF(VLOOKUP(AF371,Group,7,FALSE)="","",VLOOKUP(AF371,Group,7,FALSE))</f>
        <v/>
      </c>
      <c r="AO371" s="31" t="s">
        <v>59</v>
      </c>
    </row>
    <row r="372" spans="2:41" s="3" customFormat="1" ht="9.9499999999999993" customHeight="1" x14ac:dyDescent="0.2">
      <c r="B372" s="108" t="s">
        <v>44</v>
      </c>
      <c r="D372" s="39"/>
      <c r="E372" s="73" t="s">
        <v>102</v>
      </c>
      <c r="F372" s="73"/>
      <c r="G372" s="30" t="s">
        <v>145</v>
      </c>
      <c r="H372" s="30"/>
      <c r="J372" s="30"/>
      <c r="K372" s="30"/>
      <c r="L372" s="30"/>
      <c r="M372" s="30"/>
      <c r="N372" s="30"/>
      <c r="P372" s="73"/>
      <c r="Q372" s="86"/>
      <c r="R372" s="29"/>
      <c r="S372" s="38">
        <f>IF(Suggested="Yes",AA372,AG372)</f>
        <v>16.350000000000001</v>
      </c>
      <c r="T372" s="36" t="s">
        <v>45</v>
      </c>
      <c r="U372" s="5" t="str">
        <f>+Instructions!$B$3</f>
        <v>D</v>
      </c>
      <c r="V372" s="51"/>
      <c r="W372" s="55">
        <f>+Instructions!$C$22</f>
        <v>0</v>
      </c>
      <c r="X372" s="38">
        <f>ROUND($AA372*(1-W372)+0.004999,2)</f>
        <v>16.350000000000001</v>
      </c>
      <c r="Y372" s="51"/>
      <c r="Z372" s="6" t="s">
        <v>1201</v>
      </c>
      <c r="AA372" s="38">
        <v>16.350000000000001</v>
      </c>
      <c r="AB372" s="59">
        <f t="shared" si="92"/>
        <v>0</v>
      </c>
      <c r="AC372" s="38">
        <f t="shared" si="92"/>
        <v>16.350000000000001</v>
      </c>
      <c r="AD372" s="59">
        <f>(AG372-AC372)/AG372</f>
        <v>0</v>
      </c>
      <c r="AE372" s="115"/>
      <c r="AF372" s="124">
        <v>2</v>
      </c>
      <c r="AG372" s="43">
        <f>SUM(AJ372:AL372)+AE372</f>
        <v>16.350000000000001</v>
      </c>
      <c r="AH372" s="51"/>
      <c r="AJ372" s="17">
        <f>ROUND(AC372/(1-VLOOKUP(AF372,Group,2,FALSE)),2)</f>
        <v>16.350000000000001</v>
      </c>
      <c r="AK372" s="17">
        <f>IF(VLOOKUP(AF372,Group,5,FALSE)="YES",VLOOKUP(ROUND(ROUND(AJ372,1)-AJ372,2),Round,2,FALSE)+VLOOKUP(AF372,Group,6,FALSE),0)</f>
        <v>0</v>
      </c>
      <c r="AL372" s="17">
        <f>IF(VLOOKUP(AF372,Group,7,FALSE)="",0,ROUND(AJ372-0.04999,1)-AJ372+AM372)</f>
        <v>0</v>
      </c>
      <c r="AM372" s="17" t="str">
        <f>IF(VLOOKUP(AF372,Group,7,FALSE)="","",VLOOKUP(AF372,Group,7,FALSE))</f>
        <v/>
      </c>
      <c r="AO372" s="31" t="s">
        <v>59</v>
      </c>
    </row>
    <row r="373" spans="2:41" s="3" customFormat="1" ht="9.9499999999999993" customHeight="1" x14ac:dyDescent="0.2">
      <c r="B373" s="108" t="s">
        <v>44</v>
      </c>
      <c r="D373" s="39" t="s">
        <v>88</v>
      </c>
      <c r="E373" s="73" t="s">
        <v>102</v>
      </c>
      <c r="F373" s="73"/>
      <c r="G373" s="30" t="s">
        <v>139</v>
      </c>
      <c r="H373" s="30"/>
      <c r="J373" s="30"/>
      <c r="K373" s="30"/>
      <c r="L373" s="30"/>
      <c r="M373" s="30" t="s">
        <v>88</v>
      </c>
      <c r="N373" s="30"/>
      <c r="P373" s="73"/>
      <c r="Q373" s="86"/>
      <c r="R373" s="29"/>
      <c r="S373" s="38">
        <f>IF(Suggested="Yes",AA373,AG373)</f>
        <v>16.350000000000001</v>
      </c>
      <c r="T373" s="36" t="s">
        <v>45</v>
      </c>
      <c r="U373" s="5" t="str">
        <f>+Instructions!$B$3</f>
        <v>D</v>
      </c>
      <c r="V373" s="51"/>
      <c r="W373" s="55">
        <f>+Instructions!$C$22</f>
        <v>0</v>
      </c>
      <c r="X373" s="38">
        <f>ROUND($AA373*(1-W373)+0.004999,2)</f>
        <v>16.350000000000001</v>
      </c>
      <c r="Y373" s="51"/>
      <c r="Z373" s="6" t="s">
        <v>1201</v>
      </c>
      <c r="AA373" s="38">
        <v>16.350000000000001</v>
      </c>
      <c r="AB373" s="59">
        <f t="shared" si="92"/>
        <v>0</v>
      </c>
      <c r="AC373" s="38">
        <f t="shared" si="92"/>
        <v>16.350000000000001</v>
      </c>
      <c r="AD373" s="59">
        <f>(AG373-AC373)/AG373</f>
        <v>0</v>
      </c>
      <c r="AE373" s="115"/>
      <c r="AF373" s="124">
        <v>2</v>
      </c>
      <c r="AG373" s="43">
        <f>SUM(AJ373:AL373)+AE373</f>
        <v>16.350000000000001</v>
      </c>
      <c r="AH373" s="51"/>
      <c r="AJ373" s="17">
        <f>ROUND(AC373/(1-VLOOKUP(AF373,Group,2,FALSE)),2)</f>
        <v>16.350000000000001</v>
      </c>
      <c r="AK373" s="17">
        <f>IF(VLOOKUP(AF373,Group,5,FALSE)="YES",VLOOKUP(ROUND(ROUND(AJ373,1)-AJ373,2),Round,2,FALSE)+VLOOKUP(AF373,Group,6,FALSE),0)</f>
        <v>0</v>
      </c>
      <c r="AL373" s="17">
        <f>IF(VLOOKUP(AF373,Group,7,FALSE)="",0,ROUND(AJ373-0.04999,1)-AJ373+AM373)</f>
        <v>0</v>
      </c>
      <c r="AM373" s="17" t="str">
        <f>IF(VLOOKUP(AF373,Group,7,FALSE)="","",VLOOKUP(AF373,Group,7,FALSE))</f>
        <v/>
      </c>
      <c r="AO373" s="31" t="s">
        <v>59</v>
      </c>
    </row>
    <row r="374" spans="2:41" s="3" customFormat="1" ht="1.5" customHeight="1" x14ac:dyDescent="0.2">
      <c r="P374" s="73"/>
      <c r="Q374" s="86"/>
      <c r="R374" s="6"/>
      <c r="S374" s="38"/>
      <c r="T374" s="6"/>
      <c r="U374" s="5"/>
      <c r="V374" s="51"/>
      <c r="W374" s="55"/>
      <c r="X374" s="15"/>
      <c r="Y374" s="51"/>
      <c r="Z374" s="38"/>
      <c r="AA374" s="38"/>
      <c r="AB374" s="54"/>
      <c r="AC374" s="17"/>
      <c r="AD374" s="15"/>
      <c r="AE374" s="64"/>
      <c r="AF374" s="118"/>
      <c r="AG374" s="38"/>
      <c r="AH374" s="51"/>
      <c r="AJ374" s="17"/>
      <c r="AK374" s="17"/>
      <c r="AL374" s="17"/>
      <c r="AM374" s="17"/>
      <c r="AO374" s="31" t="s">
        <v>59</v>
      </c>
    </row>
    <row r="375" spans="2:41" s="3" customFormat="1" ht="9.9499999999999993" customHeight="1" x14ac:dyDescent="0.2">
      <c r="B375" s="108" t="s">
        <v>44</v>
      </c>
      <c r="D375" s="39"/>
      <c r="E375" s="73" t="s">
        <v>91</v>
      </c>
      <c r="F375" s="73"/>
      <c r="G375" s="30" t="s">
        <v>166</v>
      </c>
      <c r="H375" s="30"/>
      <c r="K375" s="30"/>
      <c r="L375" s="30"/>
      <c r="M375" s="30"/>
      <c r="N375" s="30"/>
      <c r="P375" s="73"/>
      <c r="Q375" s="86"/>
      <c r="R375" s="29"/>
      <c r="S375" s="38">
        <f>IF(Suggested="Yes",AA375,AG375)</f>
        <v>14.55</v>
      </c>
      <c r="T375" s="36" t="s">
        <v>45</v>
      </c>
      <c r="U375" s="5" t="str">
        <f>+Instructions!$B$3</f>
        <v>D</v>
      </c>
      <c r="V375" s="51"/>
      <c r="W375" s="55">
        <f>+Instructions!$C$22</f>
        <v>0</v>
      </c>
      <c r="X375" s="38">
        <f>ROUND($AA375*(1-W375)+0.004999,2)</f>
        <v>14.55</v>
      </c>
      <c r="Y375" s="51"/>
      <c r="Z375" s="6" t="s">
        <v>1201</v>
      </c>
      <c r="AA375" s="38">
        <v>14.55</v>
      </c>
      <c r="AB375" s="59">
        <f t="shared" ref="AB375:AC375" si="93">+W375</f>
        <v>0</v>
      </c>
      <c r="AC375" s="38">
        <f t="shared" si="93"/>
        <v>14.55</v>
      </c>
      <c r="AD375" s="59">
        <f>(AG375-AC375)/AG375</f>
        <v>0</v>
      </c>
      <c r="AE375" s="115"/>
      <c r="AF375" s="124">
        <v>2</v>
      </c>
      <c r="AG375" s="43">
        <f>SUM(AJ375:AL375)+AE375</f>
        <v>14.55</v>
      </c>
      <c r="AH375" s="51"/>
      <c r="AJ375" s="17">
        <f>ROUND(AC375/(1-VLOOKUP(AF375,Group,2,FALSE)),2)</f>
        <v>14.55</v>
      </c>
      <c r="AK375" s="17">
        <f>IF(VLOOKUP(AF375,Group,5,FALSE)="YES",VLOOKUP(ROUND(ROUND(AJ375,1)-AJ375,2),Round,2,FALSE)+VLOOKUP(AF375,Group,6,FALSE),0)</f>
        <v>0</v>
      </c>
      <c r="AL375" s="17">
        <f>IF(VLOOKUP(AF375,Group,7,FALSE)="",0,ROUND(AJ375-0.04999,1)-AJ375+AM375)</f>
        <v>0</v>
      </c>
      <c r="AM375" s="17" t="str">
        <f>IF(VLOOKUP(AF375,Group,7,FALSE)="","",VLOOKUP(AF375,Group,7,FALSE))</f>
        <v/>
      </c>
      <c r="AO375" s="31" t="s">
        <v>59</v>
      </c>
    </row>
    <row r="376" spans="2:41" s="3" customFormat="1" ht="1.5" customHeight="1" x14ac:dyDescent="0.2">
      <c r="P376" s="73"/>
      <c r="Q376" s="86"/>
      <c r="R376" s="6"/>
      <c r="S376" s="38"/>
      <c r="T376" s="6"/>
      <c r="U376" s="5"/>
      <c r="V376" s="51"/>
      <c r="W376" s="55"/>
      <c r="X376" s="15"/>
      <c r="Y376" s="51"/>
      <c r="Z376" s="38"/>
      <c r="AA376" s="38"/>
      <c r="AB376" s="54"/>
      <c r="AC376" s="17"/>
      <c r="AD376" s="15"/>
      <c r="AE376" s="64"/>
      <c r="AF376" s="118"/>
      <c r="AG376" s="38"/>
      <c r="AH376" s="51"/>
      <c r="AJ376" s="17"/>
      <c r="AK376" s="17"/>
      <c r="AL376" s="17"/>
      <c r="AM376" s="17"/>
      <c r="AO376" s="31" t="s">
        <v>59</v>
      </c>
    </row>
    <row r="377" spans="2:41" s="191" customFormat="1" ht="9.6" customHeight="1" x14ac:dyDescent="0.2">
      <c r="D377" s="192" t="s">
        <v>204</v>
      </c>
      <c r="E377" s="191" t="s">
        <v>443</v>
      </c>
      <c r="P377" s="193"/>
      <c r="Q377" s="194"/>
      <c r="R377" s="195"/>
      <c r="S377" s="196"/>
      <c r="T377" s="195"/>
      <c r="U377" s="197"/>
      <c r="V377" s="198"/>
      <c r="W377" s="201"/>
      <c r="X377" s="200"/>
      <c r="Y377" s="198"/>
      <c r="Z377" s="196"/>
      <c r="AA377" s="196"/>
      <c r="AB377" s="202"/>
      <c r="AC377" s="199"/>
      <c r="AD377" s="200"/>
      <c r="AE377" s="203"/>
      <c r="AF377" s="204"/>
      <c r="AG377" s="196"/>
      <c r="AH377" s="198"/>
      <c r="AJ377" s="199"/>
      <c r="AK377" s="199"/>
      <c r="AL377" s="199"/>
      <c r="AM377" s="199"/>
      <c r="AO377" s="205"/>
    </row>
    <row r="378" spans="2:41" s="3" customFormat="1" ht="3.95" customHeight="1" x14ac:dyDescent="0.2">
      <c r="P378" s="73"/>
      <c r="Q378" s="86"/>
      <c r="R378" s="6"/>
      <c r="S378" s="38"/>
      <c r="T378" s="6"/>
      <c r="U378" s="5"/>
      <c r="V378" s="51"/>
      <c r="W378" s="55"/>
      <c r="X378" s="15"/>
      <c r="Y378" s="51"/>
      <c r="Z378" s="38"/>
      <c r="AA378" s="38"/>
      <c r="AB378" s="54"/>
      <c r="AC378" s="17"/>
      <c r="AD378" s="15"/>
      <c r="AE378" s="64"/>
      <c r="AF378" s="118"/>
      <c r="AG378" s="38"/>
      <c r="AH378" s="51"/>
      <c r="AJ378" s="17"/>
      <c r="AK378" s="17"/>
      <c r="AL378" s="17"/>
      <c r="AM378" s="17"/>
      <c r="AO378" s="31" t="s">
        <v>59</v>
      </c>
    </row>
    <row r="379" spans="2:41" s="3" customFormat="1" ht="9.9499999999999993" customHeight="1" x14ac:dyDescent="0.2">
      <c r="C379" s="280" t="s">
        <v>1195</v>
      </c>
      <c r="D379" s="280"/>
      <c r="E379" s="280"/>
      <c r="F379" s="280"/>
      <c r="G379" s="280"/>
      <c r="H379" s="280"/>
      <c r="I379" s="280"/>
      <c r="J379" s="280"/>
      <c r="K379" s="280"/>
      <c r="L379" s="280"/>
      <c r="M379" s="280"/>
      <c r="N379" s="280"/>
      <c r="O379" s="3" t="s">
        <v>88</v>
      </c>
      <c r="P379" s="148"/>
      <c r="Q379" s="6"/>
      <c r="S379" s="21"/>
      <c r="T379" s="67"/>
      <c r="U379" s="5"/>
      <c r="V379" s="51"/>
      <c r="W379" s="69"/>
      <c r="X379" s="69"/>
      <c r="Y379" s="51"/>
      <c r="Z379" s="38"/>
      <c r="AA379" s="38"/>
      <c r="AB379" s="54"/>
      <c r="AC379" s="17"/>
      <c r="AD379" s="15"/>
      <c r="AE379" s="64"/>
      <c r="AF379" s="118"/>
      <c r="AG379" s="17"/>
      <c r="AH379" s="51"/>
      <c r="AJ379" s="17"/>
      <c r="AK379" s="17"/>
      <c r="AL379" s="17"/>
      <c r="AM379" s="17"/>
      <c r="AO379" s="31" t="s">
        <v>59</v>
      </c>
    </row>
    <row r="380" spans="2:41" s="3" customFormat="1" ht="3.95" customHeight="1" x14ac:dyDescent="0.2">
      <c r="P380" s="73"/>
      <c r="Q380" s="86"/>
      <c r="R380" s="6"/>
      <c r="S380" s="38"/>
      <c r="T380" s="6"/>
      <c r="U380" s="5"/>
      <c r="V380" s="51"/>
      <c r="W380" s="55"/>
      <c r="X380" s="15"/>
      <c r="Y380" s="51"/>
      <c r="Z380" s="38"/>
      <c r="AA380" s="38"/>
      <c r="AB380" s="54"/>
      <c r="AC380" s="17"/>
      <c r="AD380" s="15"/>
      <c r="AE380" s="64"/>
      <c r="AF380" s="118"/>
      <c r="AG380" s="38"/>
      <c r="AH380" s="51"/>
      <c r="AJ380" s="17"/>
      <c r="AK380" s="17"/>
      <c r="AL380" s="17"/>
      <c r="AM380" s="17"/>
      <c r="AO380" s="31" t="s">
        <v>59</v>
      </c>
    </row>
    <row r="381" spans="2:41" s="3" customFormat="1" ht="9.9499999999999993" customHeight="1" x14ac:dyDescent="0.2">
      <c r="C381" s="154" t="s">
        <v>486</v>
      </c>
      <c r="D381" s="147"/>
      <c r="E381" s="147"/>
      <c r="J381" s="3" t="s">
        <v>88</v>
      </c>
      <c r="P381" s="148"/>
      <c r="Q381" s="6"/>
      <c r="R381" s="218" t="s">
        <v>522</v>
      </c>
      <c r="S381" s="219" t="s">
        <v>529</v>
      </c>
      <c r="T381" s="222"/>
      <c r="U381" s="5"/>
      <c r="V381" s="51"/>
      <c r="W381" s="69"/>
      <c r="X381" s="69"/>
      <c r="Y381" s="51"/>
      <c r="Z381" s="38"/>
      <c r="AA381" s="38"/>
      <c r="AB381" s="54"/>
      <c r="AC381" s="17"/>
      <c r="AD381" s="15"/>
      <c r="AE381" s="64"/>
      <c r="AF381" s="118"/>
      <c r="AG381" s="17"/>
      <c r="AH381" s="51"/>
      <c r="AJ381" s="17"/>
      <c r="AK381" s="17"/>
      <c r="AL381" s="17"/>
      <c r="AM381" s="17"/>
      <c r="AO381" s="31" t="s">
        <v>59</v>
      </c>
    </row>
    <row r="382" spans="2:41" s="3" customFormat="1" ht="2.85" customHeight="1" x14ac:dyDescent="0.2">
      <c r="P382" s="73"/>
      <c r="Q382" s="86"/>
      <c r="R382" s="6"/>
      <c r="S382" s="38"/>
      <c r="T382" s="6"/>
      <c r="U382" s="5"/>
      <c r="V382" s="51"/>
      <c r="W382" s="55"/>
      <c r="X382" s="15"/>
      <c r="Y382" s="51"/>
      <c r="Z382" s="38"/>
      <c r="AA382" s="38"/>
      <c r="AB382" s="54"/>
      <c r="AC382" s="17"/>
      <c r="AD382" s="15"/>
      <c r="AE382" s="64"/>
      <c r="AF382" s="118"/>
      <c r="AG382" s="38"/>
      <c r="AH382" s="51"/>
      <c r="AJ382" s="17"/>
      <c r="AK382" s="17"/>
      <c r="AL382" s="17"/>
      <c r="AM382" s="17"/>
      <c r="AO382" s="31" t="s">
        <v>59</v>
      </c>
    </row>
    <row r="383" spans="2:41" s="3" customFormat="1" ht="9.9499999999999993" customHeight="1" x14ac:dyDescent="0.2">
      <c r="B383" s="107" t="s">
        <v>55</v>
      </c>
      <c r="D383" s="39" t="s">
        <v>63</v>
      </c>
      <c r="E383" s="73" t="s">
        <v>93</v>
      </c>
      <c r="F383" s="73"/>
      <c r="G383" s="30" t="s">
        <v>47</v>
      </c>
      <c r="H383" s="30"/>
      <c r="I383" s="30" t="s">
        <v>192</v>
      </c>
      <c r="J383" s="30"/>
      <c r="K383" s="30"/>
      <c r="L383" s="30"/>
      <c r="M383" s="30"/>
      <c r="N383" s="30"/>
      <c r="P383" s="73" t="s">
        <v>104</v>
      </c>
      <c r="Q383" s="86"/>
      <c r="R383" s="29"/>
      <c r="S383" s="38">
        <f>IF(Suggested="Yes",AA383,AG383)</f>
        <v>13</v>
      </c>
      <c r="T383" s="36" t="s">
        <v>46</v>
      </c>
      <c r="U383" s="5" t="str">
        <f>+Instructions!$B$3</f>
        <v>D</v>
      </c>
      <c r="V383" s="51"/>
      <c r="W383" s="55">
        <f>+Instructions!$C$22</f>
        <v>0</v>
      </c>
      <c r="X383" s="17">
        <f>ROUND($AA383*(1-W383)+0.004999,2)</f>
        <v>13</v>
      </c>
      <c r="Y383" s="51"/>
      <c r="Z383" s="6" t="s">
        <v>1201</v>
      </c>
      <c r="AA383" s="38">
        <v>13</v>
      </c>
      <c r="AB383" s="59">
        <f t="shared" ref="AB383:AC385" si="94">+W383</f>
        <v>0</v>
      </c>
      <c r="AC383" s="17">
        <f t="shared" si="94"/>
        <v>13</v>
      </c>
      <c r="AD383" s="12">
        <f>(AG383-AC383)/AG383</f>
        <v>0</v>
      </c>
      <c r="AE383" s="115"/>
      <c r="AF383" s="122">
        <v>1</v>
      </c>
      <c r="AG383" s="37">
        <f>SUM(AJ383:AL383)+AE383</f>
        <v>13</v>
      </c>
      <c r="AH383" s="51"/>
      <c r="AJ383" s="17">
        <f>ROUND(AC383/(1-VLOOKUP(AF383,Group,2,FALSE)),2)</f>
        <v>13</v>
      </c>
      <c r="AK383" s="17">
        <f>IF(VLOOKUP(AF383,Group,5,FALSE)="YES",VLOOKUP(ROUND(ROUND(AJ383,1)-AJ383,2),Round,2,FALSE)+VLOOKUP(AF383,Group,6,FALSE),0)</f>
        <v>0</v>
      </c>
      <c r="AL383" s="17">
        <f>IF(VLOOKUP(AF383,Group,7,FALSE)="",0,ROUND(AJ383-0.04999,1)-AJ383+AM383)</f>
        <v>0</v>
      </c>
      <c r="AM383" s="17" t="str">
        <f>IF(VLOOKUP(AF383,Group,7,FALSE)="","",VLOOKUP(AF383,Group,7,FALSE))</f>
        <v/>
      </c>
      <c r="AO383" s="31" t="s">
        <v>59</v>
      </c>
    </row>
    <row r="384" spans="2:41" s="3" customFormat="1" ht="9.9499999999999993" customHeight="1" x14ac:dyDescent="0.2">
      <c r="B384" s="107" t="s">
        <v>55</v>
      </c>
      <c r="D384" s="39"/>
      <c r="E384" s="73" t="s">
        <v>93</v>
      </c>
      <c r="F384" s="73"/>
      <c r="G384" s="30" t="s">
        <v>47</v>
      </c>
      <c r="H384" s="30"/>
      <c r="I384" s="30" t="s">
        <v>194</v>
      </c>
      <c r="J384" s="30"/>
      <c r="K384" s="30"/>
      <c r="L384" s="30"/>
      <c r="M384" s="30"/>
      <c r="N384" s="30"/>
      <c r="P384" s="73" t="s">
        <v>104</v>
      </c>
      <c r="Q384" s="86"/>
      <c r="R384" s="29"/>
      <c r="S384" s="38">
        <f>IF(Suggested="Yes",AA384,AG384)</f>
        <v>16.850000000000001</v>
      </c>
      <c r="T384" s="36" t="s">
        <v>46</v>
      </c>
      <c r="U384" s="5" t="str">
        <f>+Instructions!$B$3</f>
        <v>D</v>
      </c>
      <c r="V384" s="51"/>
      <c r="W384" s="55">
        <f>+Instructions!$C$22</f>
        <v>0</v>
      </c>
      <c r="X384" s="17">
        <f>ROUND($AA384*(1-W384)+0.004999,2)</f>
        <v>16.850000000000001</v>
      </c>
      <c r="Y384" s="51"/>
      <c r="Z384" s="6" t="s">
        <v>1201</v>
      </c>
      <c r="AA384" s="38">
        <v>16.850000000000001</v>
      </c>
      <c r="AB384" s="59">
        <f t="shared" si="94"/>
        <v>0</v>
      </c>
      <c r="AC384" s="17">
        <f t="shared" si="94"/>
        <v>16.850000000000001</v>
      </c>
      <c r="AD384" s="12">
        <f>(AG384-AC384)/AG384</f>
        <v>0</v>
      </c>
      <c r="AE384" s="115"/>
      <c r="AF384" s="122">
        <v>1</v>
      </c>
      <c r="AG384" s="37">
        <f>SUM(AJ384:AL384)+AE384</f>
        <v>16.850000000000001</v>
      </c>
      <c r="AH384" s="51"/>
      <c r="AJ384" s="17">
        <f>ROUND(AC384/(1-VLOOKUP(AF384,Group,2,FALSE)),2)</f>
        <v>16.850000000000001</v>
      </c>
      <c r="AK384" s="17">
        <f>IF(VLOOKUP(AF384,Group,5,FALSE)="YES",VLOOKUP(ROUND(ROUND(AJ384,1)-AJ384,2),Round,2,FALSE)+VLOOKUP(AF384,Group,6,FALSE),0)</f>
        <v>0</v>
      </c>
      <c r="AL384" s="17">
        <f>IF(VLOOKUP(AF384,Group,7,FALSE)="",0,ROUND(AJ384-0.04999,1)-AJ384+AM384)</f>
        <v>0</v>
      </c>
      <c r="AM384" s="17" t="str">
        <f>IF(VLOOKUP(AF384,Group,7,FALSE)="","",VLOOKUP(AF384,Group,7,FALSE))</f>
        <v/>
      </c>
      <c r="AO384" s="31" t="s">
        <v>59</v>
      </c>
    </row>
    <row r="385" spans="2:41" s="3" customFormat="1" ht="9.9499999999999993" customHeight="1" x14ac:dyDescent="0.2">
      <c r="B385" s="107" t="s">
        <v>55</v>
      </c>
      <c r="D385" s="39"/>
      <c r="E385" s="73" t="s">
        <v>93</v>
      </c>
      <c r="F385" s="73"/>
      <c r="G385" s="30" t="s">
        <v>47</v>
      </c>
      <c r="H385" s="30"/>
      <c r="I385" s="30" t="s">
        <v>193</v>
      </c>
      <c r="J385" s="30"/>
      <c r="K385" s="30"/>
      <c r="L385" s="30"/>
      <c r="M385" s="30"/>
      <c r="N385" s="30"/>
      <c r="P385" s="73" t="s">
        <v>170</v>
      </c>
      <c r="Q385" s="86"/>
      <c r="R385" s="29"/>
      <c r="S385" s="38">
        <f>IF(Suggested="Yes",AA385,AG385)</f>
        <v>16.899999999999999</v>
      </c>
      <c r="T385" s="36" t="s">
        <v>46</v>
      </c>
      <c r="U385" s="5" t="str">
        <f>+Instructions!$B$3</f>
        <v>D</v>
      </c>
      <c r="V385" s="51"/>
      <c r="W385" s="55">
        <f>+Instructions!$C$22</f>
        <v>0</v>
      </c>
      <c r="X385" s="17">
        <f>ROUND($AA385*(1-W385)+0.004999,2)</f>
        <v>16.899999999999999</v>
      </c>
      <c r="Y385" s="51"/>
      <c r="Z385" s="6" t="s">
        <v>1201</v>
      </c>
      <c r="AA385" s="38">
        <v>16.899999999999999</v>
      </c>
      <c r="AB385" s="59">
        <f t="shared" si="94"/>
        <v>0</v>
      </c>
      <c r="AC385" s="17">
        <f t="shared" si="94"/>
        <v>16.899999999999999</v>
      </c>
      <c r="AD385" s="12">
        <f>(AG385-AC385)/AG385</f>
        <v>0</v>
      </c>
      <c r="AE385" s="115"/>
      <c r="AF385" s="122">
        <v>1</v>
      </c>
      <c r="AG385" s="37">
        <f>SUM(AJ385:AL385)+AE385</f>
        <v>16.899999999999999</v>
      </c>
      <c r="AH385" s="51"/>
      <c r="AJ385" s="17">
        <f>ROUND(AC385/(1-VLOOKUP(AF385,Group,2,FALSE)),2)</f>
        <v>16.899999999999999</v>
      </c>
      <c r="AK385" s="17">
        <f>IF(VLOOKUP(AF385,Group,5,FALSE)="YES",VLOOKUP(ROUND(ROUND(AJ385,1)-AJ385,2),Round,2,FALSE)+VLOOKUP(AF385,Group,6,FALSE),0)</f>
        <v>0</v>
      </c>
      <c r="AL385" s="17">
        <f>IF(VLOOKUP(AF385,Group,7,FALSE)="",0,ROUND(AJ385-0.04999,1)-AJ385+AM385)</f>
        <v>0</v>
      </c>
      <c r="AM385" s="17" t="str">
        <f>IF(VLOOKUP(AF385,Group,7,FALSE)="","",VLOOKUP(AF385,Group,7,FALSE))</f>
        <v/>
      </c>
      <c r="AO385" s="31" t="s">
        <v>59</v>
      </c>
    </row>
    <row r="386" spans="2:41" s="3" customFormat="1" ht="3.95" customHeight="1" x14ac:dyDescent="0.2">
      <c r="P386" s="73"/>
      <c r="Q386" s="86"/>
      <c r="R386" s="6"/>
      <c r="S386" s="38"/>
      <c r="T386" s="6"/>
      <c r="U386" s="5"/>
      <c r="V386" s="51"/>
      <c r="W386" s="55"/>
      <c r="X386" s="15"/>
      <c r="Y386" s="51"/>
      <c r="Z386" s="38"/>
      <c r="AA386" s="38"/>
      <c r="AB386" s="54"/>
      <c r="AC386" s="17"/>
      <c r="AD386" s="15"/>
      <c r="AE386" s="64"/>
      <c r="AF386" s="118"/>
      <c r="AG386" s="38"/>
      <c r="AH386" s="51"/>
      <c r="AJ386" s="17"/>
      <c r="AK386" s="17"/>
      <c r="AL386" s="17"/>
      <c r="AM386" s="17"/>
      <c r="AO386" s="31" t="s">
        <v>59</v>
      </c>
    </row>
    <row r="387" spans="2:41" s="3" customFormat="1" ht="9.9499999999999993" customHeight="1" x14ac:dyDescent="0.2">
      <c r="C387" s="154" t="s">
        <v>493</v>
      </c>
      <c r="D387" s="147"/>
      <c r="E387" s="147"/>
      <c r="P387" s="148"/>
      <c r="Q387" s="6"/>
      <c r="R387" s="218" t="s">
        <v>522</v>
      </c>
      <c r="S387" s="219" t="s">
        <v>530</v>
      </c>
      <c r="T387" s="222"/>
      <c r="U387" s="5"/>
      <c r="V387" s="51"/>
      <c r="W387" s="69"/>
      <c r="X387" s="69"/>
      <c r="Y387" s="51"/>
      <c r="Z387" s="38"/>
      <c r="AA387" s="38"/>
      <c r="AB387" s="54"/>
      <c r="AC387" s="17"/>
      <c r="AD387" s="15"/>
      <c r="AE387" s="64"/>
      <c r="AF387" s="118"/>
      <c r="AG387" s="17"/>
      <c r="AH387" s="51"/>
      <c r="AJ387" s="17"/>
      <c r="AK387" s="17"/>
      <c r="AL387" s="17"/>
      <c r="AM387" s="17"/>
      <c r="AO387" s="31" t="s">
        <v>59</v>
      </c>
    </row>
    <row r="388" spans="2:41" s="3" customFormat="1" ht="2.85" customHeight="1" x14ac:dyDescent="0.2">
      <c r="P388" s="73"/>
      <c r="Q388" s="86"/>
      <c r="R388" s="6"/>
      <c r="S388" s="38"/>
      <c r="T388" s="6"/>
      <c r="U388" s="5"/>
      <c r="V388" s="51"/>
      <c r="W388" s="55"/>
      <c r="X388" s="15"/>
      <c r="Y388" s="51"/>
      <c r="Z388" s="38"/>
      <c r="AA388" s="38"/>
      <c r="AB388" s="54"/>
      <c r="AC388" s="17"/>
      <c r="AD388" s="15"/>
      <c r="AE388" s="64"/>
      <c r="AF388" s="118"/>
      <c r="AG388" s="38"/>
      <c r="AH388" s="51"/>
      <c r="AJ388" s="17"/>
      <c r="AK388" s="17"/>
      <c r="AL388" s="17"/>
      <c r="AM388" s="17"/>
      <c r="AO388" s="31" t="s">
        <v>59</v>
      </c>
    </row>
    <row r="389" spans="2:41" s="3" customFormat="1" ht="9.9499999999999993" customHeight="1" x14ac:dyDescent="0.2">
      <c r="C389" s="152"/>
      <c r="D389" s="39" t="s">
        <v>8</v>
      </c>
      <c r="F389" s="150"/>
      <c r="H389" s="150"/>
      <c r="K389" s="150"/>
      <c r="N389" s="150"/>
      <c r="O389" s="30"/>
      <c r="P389" s="30"/>
      <c r="Q389" s="30"/>
      <c r="R389" s="30"/>
      <c r="S389" s="38"/>
      <c r="T389" s="30"/>
      <c r="U389" s="5"/>
      <c r="V389" s="51"/>
      <c r="W389" s="69"/>
      <c r="X389" s="69"/>
      <c r="Y389" s="51"/>
      <c r="Z389" s="38"/>
      <c r="AA389" s="38"/>
      <c r="AB389" s="54"/>
      <c r="AC389" s="17"/>
      <c r="AD389" s="15"/>
      <c r="AE389" s="64"/>
      <c r="AF389" s="118"/>
      <c r="AG389" s="17"/>
      <c r="AH389" s="51"/>
      <c r="AJ389" s="17"/>
      <c r="AK389" s="17"/>
      <c r="AL389" s="17"/>
      <c r="AM389" s="17"/>
      <c r="AO389" s="31" t="s">
        <v>59</v>
      </c>
    </row>
    <row r="390" spans="2:41" s="3" customFormat="1" ht="1.5" customHeight="1" x14ac:dyDescent="0.2">
      <c r="P390" s="73"/>
      <c r="Q390" s="86"/>
      <c r="R390" s="6"/>
      <c r="S390" s="38"/>
      <c r="T390" s="6"/>
      <c r="U390" s="5"/>
      <c r="V390" s="51"/>
      <c r="W390" s="55"/>
      <c r="X390" s="15"/>
      <c r="Y390" s="51"/>
      <c r="Z390" s="38"/>
      <c r="AA390" s="38"/>
      <c r="AB390" s="54"/>
      <c r="AC390" s="17"/>
      <c r="AD390" s="15"/>
      <c r="AE390" s="64"/>
      <c r="AF390" s="118"/>
      <c r="AG390" s="38"/>
      <c r="AH390" s="51"/>
      <c r="AJ390" s="17"/>
      <c r="AK390" s="17"/>
      <c r="AL390" s="17"/>
      <c r="AM390" s="17"/>
      <c r="AO390" s="31" t="s">
        <v>59</v>
      </c>
    </row>
    <row r="391" spans="2:41" s="3" customFormat="1" ht="9.9499999999999993" customHeight="1" x14ac:dyDescent="0.2">
      <c r="C391" s="152"/>
      <c r="D391" s="150" t="s">
        <v>155</v>
      </c>
      <c r="F391" s="150"/>
      <c r="G391" s="150" t="s">
        <v>163</v>
      </c>
      <c r="H391" s="150"/>
      <c r="J391" s="150" t="s">
        <v>930</v>
      </c>
      <c r="K391" s="150"/>
      <c r="M391" s="150" t="s">
        <v>928</v>
      </c>
      <c r="N391" s="150"/>
      <c r="O391" s="30"/>
      <c r="P391" s="150"/>
      <c r="R391" s="235"/>
      <c r="T391" s="30"/>
      <c r="U391" s="5"/>
      <c r="V391" s="51"/>
      <c r="W391" s="69"/>
      <c r="X391" s="69"/>
      <c r="Y391" s="51"/>
      <c r="Z391" s="38"/>
      <c r="AA391" s="38"/>
      <c r="AB391" s="54"/>
      <c r="AC391" s="17"/>
      <c r="AD391" s="15"/>
      <c r="AE391" s="64"/>
      <c r="AF391" s="118"/>
      <c r="AG391" s="17"/>
      <c r="AH391" s="51"/>
      <c r="AJ391" s="17"/>
      <c r="AK391" s="17"/>
      <c r="AL391" s="17"/>
      <c r="AM391" s="17"/>
      <c r="AO391" s="31" t="s">
        <v>59</v>
      </c>
    </row>
    <row r="392" spans="2:41" s="3" customFormat="1" ht="9.9499999999999993" customHeight="1" x14ac:dyDescent="0.2">
      <c r="C392" s="152"/>
      <c r="D392" s="150" t="s">
        <v>162</v>
      </c>
      <c r="F392" s="150"/>
      <c r="G392" s="150" t="s">
        <v>159</v>
      </c>
      <c r="H392" s="150"/>
      <c r="J392" s="150" t="s">
        <v>931</v>
      </c>
      <c r="K392" s="150"/>
      <c r="M392" s="150" t="s">
        <v>929</v>
      </c>
      <c r="N392" s="150"/>
      <c r="O392" s="30"/>
      <c r="P392" s="150"/>
      <c r="R392" s="235"/>
      <c r="T392" s="30"/>
      <c r="U392" s="5"/>
      <c r="V392" s="51"/>
      <c r="W392" s="69"/>
      <c r="X392" s="69"/>
      <c r="Y392" s="51"/>
      <c r="Z392" s="38"/>
      <c r="AA392" s="38"/>
      <c r="AB392" s="54"/>
      <c r="AC392" s="17"/>
      <c r="AD392" s="15"/>
      <c r="AE392" s="64"/>
      <c r="AF392" s="118"/>
      <c r="AG392" s="17"/>
      <c r="AH392" s="51"/>
      <c r="AJ392" s="17"/>
      <c r="AK392" s="17"/>
      <c r="AL392" s="17"/>
      <c r="AM392" s="17"/>
      <c r="AO392" s="31" t="s">
        <v>59</v>
      </c>
    </row>
    <row r="393" spans="2:41" s="3" customFormat="1" ht="9.9499999999999993" customHeight="1" x14ac:dyDescent="0.2">
      <c r="C393" s="152"/>
      <c r="D393" s="150" t="s">
        <v>157</v>
      </c>
      <c r="F393" s="150"/>
      <c r="G393" s="150" t="s">
        <v>161</v>
      </c>
      <c r="H393" s="150"/>
      <c r="J393" s="150" t="s">
        <v>865</v>
      </c>
      <c r="K393" s="150"/>
      <c r="M393" s="150" t="s">
        <v>860</v>
      </c>
      <c r="N393" s="150"/>
      <c r="O393" s="30"/>
      <c r="P393" s="150"/>
      <c r="R393" s="235"/>
      <c r="T393" s="30"/>
      <c r="U393" s="5"/>
      <c r="V393" s="51"/>
      <c r="W393" s="69"/>
      <c r="X393" s="69"/>
      <c r="Y393" s="51"/>
      <c r="Z393" s="38"/>
      <c r="AA393" s="38"/>
      <c r="AB393" s="54"/>
      <c r="AC393" s="17"/>
      <c r="AD393" s="15"/>
      <c r="AE393" s="64"/>
      <c r="AF393" s="118"/>
      <c r="AG393" s="17"/>
      <c r="AH393" s="51"/>
      <c r="AJ393" s="17"/>
      <c r="AK393" s="17"/>
      <c r="AL393" s="17"/>
      <c r="AM393" s="17"/>
      <c r="AO393" s="31" t="s">
        <v>59</v>
      </c>
    </row>
    <row r="394" spans="2:41" s="3" customFormat="1" ht="9.9499999999999993" customHeight="1" x14ac:dyDescent="0.2">
      <c r="C394" s="152"/>
      <c r="D394" s="150" t="s">
        <v>160</v>
      </c>
      <c r="F394" s="150"/>
      <c r="G394" s="150" t="s">
        <v>855</v>
      </c>
      <c r="H394" s="150"/>
      <c r="J394" s="150" t="s">
        <v>924</v>
      </c>
      <c r="K394" s="150"/>
      <c r="M394" s="150" t="s">
        <v>861</v>
      </c>
      <c r="N394" s="150"/>
      <c r="O394" s="30"/>
      <c r="P394" s="150"/>
      <c r="R394" s="235"/>
      <c r="T394" s="30"/>
      <c r="U394" s="5"/>
      <c r="V394" s="51"/>
      <c r="W394" s="69"/>
      <c r="X394" s="69"/>
      <c r="Y394" s="51"/>
      <c r="Z394" s="38"/>
      <c r="AA394" s="38"/>
      <c r="AB394" s="54"/>
      <c r="AC394" s="17"/>
      <c r="AD394" s="15"/>
      <c r="AE394" s="64"/>
      <c r="AF394" s="118"/>
      <c r="AG394" s="17"/>
      <c r="AH394" s="51"/>
      <c r="AJ394" s="17"/>
      <c r="AK394" s="17"/>
      <c r="AL394" s="17"/>
      <c r="AM394" s="17"/>
      <c r="AO394" s="31" t="s">
        <v>59</v>
      </c>
    </row>
    <row r="395" spans="2:41" s="3" customFormat="1" ht="9.9499999999999993" customHeight="1" x14ac:dyDescent="0.2">
      <c r="C395" s="152"/>
      <c r="D395" s="150" t="s">
        <v>156</v>
      </c>
      <c r="F395" s="150"/>
      <c r="G395" s="150" t="s">
        <v>856</v>
      </c>
      <c r="H395" s="150"/>
      <c r="J395" s="150" t="s">
        <v>925</v>
      </c>
      <c r="K395" s="150"/>
      <c r="M395" s="150" t="s">
        <v>862</v>
      </c>
      <c r="N395" s="150"/>
      <c r="O395" s="30"/>
      <c r="P395" s="150"/>
      <c r="R395" s="235"/>
      <c r="T395" s="30"/>
      <c r="U395" s="5"/>
      <c r="V395" s="51"/>
      <c r="W395" s="69"/>
      <c r="X395" s="69"/>
      <c r="Y395" s="51"/>
      <c r="Z395" s="38"/>
      <c r="AA395" s="38"/>
      <c r="AB395" s="54"/>
      <c r="AC395" s="17"/>
      <c r="AD395" s="15"/>
      <c r="AE395" s="64"/>
      <c r="AF395" s="118"/>
      <c r="AG395" s="17"/>
      <c r="AH395" s="51"/>
      <c r="AJ395" s="17"/>
      <c r="AK395" s="17"/>
      <c r="AL395" s="17"/>
      <c r="AM395" s="17"/>
      <c r="AO395" s="31" t="s">
        <v>59</v>
      </c>
    </row>
    <row r="396" spans="2:41" s="3" customFormat="1" ht="9.9499999999999993" customHeight="1" x14ac:dyDescent="0.2">
      <c r="C396" s="152"/>
      <c r="D396" s="150" t="s">
        <v>153</v>
      </c>
      <c r="F396" s="150"/>
      <c r="G396" s="150" t="s">
        <v>857</v>
      </c>
      <c r="H396" s="150"/>
      <c r="J396" s="150" t="s">
        <v>926</v>
      </c>
      <c r="K396" s="150"/>
      <c r="M396" s="150" t="s">
        <v>863</v>
      </c>
      <c r="N396" s="150"/>
      <c r="O396" s="30"/>
      <c r="P396" s="150"/>
      <c r="R396" s="235"/>
      <c r="T396" s="30"/>
      <c r="U396" s="5"/>
      <c r="V396" s="51"/>
      <c r="W396" s="69"/>
      <c r="X396" s="69"/>
      <c r="Y396" s="51"/>
      <c r="Z396" s="38"/>
      <c r="AA396" s="38"/>
      <c r="AB396" s="54"/>
      <c r="AC396" s="17"/>
      <c r="AD396" s="15"/>
      <c r="AE396" s="64"/>
      <c r="AF396" s="118"/>
      <c r="AG396" s="17"/>
      <c r="AH396" s="51"/>
      <c r="AJ396" s="17"/>
      <c r="AK396" s="17"/>
      <c r="AL396" s="17"/>
      <c r="AM396" s="17"/>
      <c r="AO396" s="31" t="s">
        <v>59</v>
      </c>
    </row>
    <row r="397" spans="2:41" s="3" customFormat="1" ht="9.9499999999999993" customHeight="1" x14ac:dyDescent="0.2">
      <c r="C397" s="152"/>
      <c r="D397" s="150" t="s">
        <v>158</v>
      </c>
      <c r="F397" s="150"/>
      <c r="G397" s="150" t="s">
        <v>858</v>
      </c>
      <c r="H397" s="150"/>
      <c r="J397" s="150" t="s">
        <v>927</v>
      </c>
      <c r="K397" s="150"/>
      <c r="M397" s="150" t="s">
        <v>864</v>
      </c>
      <c r="N397" s="150"/>
      <c r="O397" s="30"/>
      <c r="P397" s="150"/>
      <c r="R397" s="235"/>
      <c r="T397" s="30"/>
      <c r="U397" s="5"/>
      <c r="V397" s="51"/>
      <c r="W397" s="69"/>
      <c r="X397" s="69"/>
      <c r="Y397" s="51"/>
      <c r="Z397" s="38"/>
      <c r="AA397" s="38"/>
      <c r="AB397" s="54"/>
      <c r="AC397" s="17"/>
      <c r="AD397" s="15"/>
      <c r="AE397" s="64"/>
      <c r="AF397" s="118"/>
      <c r="AG397" s="17"/>
      <c r="AH397" s="51"/>
      <c r="AJ397" s="17"/>
      <c r="AK397" s="17"/>
      <c r="AL397" s="17"/>
      <c r="AM397" s="17"/>
      <c r="AO397" s="31" t="s">
        <v>59</v>
      </c>
    </row>
    <row r="398" spans="2:41" s="3" customFormat="1" ht="9.9499999999999993" customHeight="1" x14ac:dyDescent="0.2">
      <c r="C398" s="152"/>
      <c r="D398" s="150" t="s">
        <v>154</v>
      </c>
      <c r="F398" s="150"/>
      <c r="G398" s="150" t="s">
        <v>859</v>
      </c>
      <c r="H398" s="150"/>
      <c r="J398" s="150" t="s">
        <v>932</v>
      </c>
      <c r="K398" s="150"/>
      <c r="M398" s="150" t="s">
        <v>866</v>
      </c>
      <c r="N398" s="150"/>
      <c r="O398" s="30"/>
      <c r="P398" s="150"/>
      <c r="R398" s="235"/>
      <c r="T398" s="30"/>
      <c r="U398" s="5"/>
      <c r="V398" s="51"/>
      <c r="W398" s="69"/>
      <c r="X398" s="69"/>
      <c r="Y398" s="51"/>
      <c r="Z398" s="38"/>
      <c r="AA398" s="38"/>
      <c r="AB398" s="54"/>
      <c r="AC398" s="17"/>
      <c r="AD398" s="15"/>
      <c r="AE398" s="64"/>
      <c r="AF398" s="118"/>
      <c r="AG398" s="17"/>
      <c r="AH398" s="51"/>
      <c r="AJ398" s="17"/>
      <c r="AK398" s="17"/>
      <c r="AL398" s="17"/>
      <c r="AM398" s="17"/>
      <c r="AO398" s="31" t="s">
        <v>59</v>
      </c>
    </row>
    <row r="399" spans="2:41" s="3" customFormat="1" ht="1.5" customHeight="1" x14ac:dyDescent="0.2">
      <c r="P399" s="73"/>
      <c r="Q399" s="86"/>
      <c r="R399" s="6"/>
      <c r="S399" s="38"/>
      <c r="T399" s="6"/>
      <c r="U399" s="5"/>
      <c r="V399" s="51"/>
      <c r="W399" s="55"/>
      <c r="X399" s="15"/>
      <c r="Y399" s="51"/>
      <c r="Z399" s="38"/>
      <c r="AA399" s="38"/>
      <c r="AB399" s="54"/>
      <c r="AC399" s="17"/>
      <c r="AD399" s="15"/>
      <c r="AE399" s="64"/>
      <c r="AF399" s="118"/>
      <c r="AG399" s="38"/>
      <c r="AH399" s="51"/>
      <c r="AJ399" s="17"/>
      <c r="AK399" s="17"/>
      <c r="AL399" s="17"/>
      <c r="AM399" s="17"/>
      <c r="AO399" s="31" t="s">
        <v>59</v>
      </c>
    </row>
    <row r="400" spans="2:41" s="3" customFormat="1" ht="9.9499999999999993" customHeight="1" x14ac:dyDescent="0.2">
      <c r="B400" s="107" t="s">
        <v>55</v>
      </c>
      <c r="D400" s="39" t="s">
        <v>63</v>
      </c>
      <c r="E400" s="73" t="s">
        <v>91</v>
      </c>
      <c r="F400" s="73"/>
      <c r="G400" s="30" t="s">
        <v>47</v>
      </c>
      <c r="H400" s="30"/>
      <c r="I400" s="30"/>
      <c r="J400" s="30"/>
      <c r="K400" s="30"/>
      <c r="L400" s="30"/>
      <c r="M400" s="30"/>
      <c r="N400" s="30"/>
      <c r="P400" s="73" t="s">
        <v>92</v>
      </c>
      <c r="Q400" s="86"/>
      <c r="R400" s="29" t="s">
        <v>51</v>
      </c>
      <c r="S400" s="38">
        <f>IF(Suggested="Yes",AA400,AG400)</f>
        <v>8.6999999999999993</v>
      </c>
      <c r="T400" s="36" t="s">
        <v>46</v>
      </c>
      <c r="U400" s="5" t="str">
        <f>+Instructions!$B$3</f>
        <v>D</v>
      </c>
      <c r="V400" s="51"/>
      <c r="W400" s="55">
        <f>+Instructions!$C$22</f>
        <v>0</v>
      </c>
      <c r="X400" s="17">
        <f>ROUND($AA400*(1-W400)+0.004999,2)</f>
        <v>8.6999999999999993</v>
      </c>
      <c r="Y400" s="51"/>
      <c r="Z400" s="6" t="s">
        <v>1201</v>
      </c>
      <c r="AA400" s="38">
        <v>8.6999999999999993</v>
      </c>
      <c r="AB400" s="59">
        <f>+W400</f>
        <v>0</v>
      </c>
      <c r="AC400" s="17">
        <f>+X400</f>
        <v>8.6999999999999993</v>
      </c>
      <c r="AD400" s="12">
        <f>(AG400-AC400)/AG400</f>
        <v>0</v>
      </c>
      <c r="AE400" s="115"/>
      <c r="AF400" s="122">
        <v>1</v>
      </c>
      <c r="AG400" s="37">
        <f>SUM(AJ400:AL400)+AE400</f>
        <v>8.6999999999999993</v>
      </c>
      <c r="AH400" s="51"/>
      <c r="AJ400" s="17">
        <f>ROUND(AC400/(1-VLOOKUP(AF400,Group,2,FALSE)),2)</f>
        <v>8.6999999999999993</v>
      </c>
      <c r="AK400" s="17">
        <f>IF(VLOOKUP(AF400,Group,5,FALSE)="YES",VLOOKUP(ROUND(ROUND(AJ400,1)-AJ400,2),Round,2,FALSE)+VLOOKUP(AF400,Group,6,FALSE),0)</f>
        <v>0</v>
      </c>
      <c r="AL400" s="17">
        <f>IF(VLOOKUP(AF400,Group,7,FALSE)="",0,ROUND(AJ400-0.04999,1)-AJ400+AM400)</f>
        <v>0</v>
      </c>
      <c r="AM400" s="17" t="str">
        <f>IF(VLOOKUP(AF400,Group,7,FALSE)="","",VLOOKUP(AF400,Group,7,FALSE))</f>
        <v/>
      </c>
      <c r="AO400" s="31" t="s">
        <v>59</v>
      </c>
    </row>
    <row r="401" spans="2:41" s="3" customFormat="1" ht="1.5" customHeight="1" x14ac:dyDescent="0.2">
      <c r="P401" s="73"/>
      <c r="Q401" s="86"/>
      <c r="R401" s="6"/>
      <c r="S401" s="38"/>
      <c r="T401" s="6"/>
      <c r="U401" s="5"/>
      <c r="V401" s="51"/>
      <c r="W401" s="55"/>
      <c r="X401" s="15"/>
      <c r="Y401" s="51"/>
      <c r="Z401" s="38"/>
      <c r="AA401" s="38"/>
      <c r="AB401" s="54"/>
      <c r="AC401" s="17"/>
      <c r="AD401" s="15"/>
      <c r="AE401" s="64"/>
      <c r="AF401" s="118"/>
      <c r="AG401" s="38"/>
      <c r="AH401" s="51"/>
      <c r="AJ401" s="17"/>
      <c r="AK401" s="17"/>
      <c r="AL401" s="17"/>
      <c r="AM401" s="17"/>
      <c r="AO401" s="31" t="s">
        <v>59</v>
      </c>
    </row>
    <row r="402" spans="2:41" s="191" customFormat="1" ht="9.6" customHeight="1" x14ac:dyDescent="0.2">
      <c r="D402" s="192" t="s">
        <v>52</v>
      </c>
      <c r="E402" s="191" t="s">
        <v>1008</v>
      </c>
      <c r="P402" s="193"/>
      <c r="Q402" s="194"/>
      <c r="R402" s="195"/>
      <c r="S402" s="196"/>
      <c r="T402" s="195"/>
      <c r="U402" s="197"/>
      <c r="V402" s="198"/>
      <c r="W402" s="201"/>
      <c r="X402" s="200"/>
      <c r="Y402" s="198"/>
      <c r="Z402" s="196"/>
      <c r="AA402" s="196"/>
      <c r="AB402" s="202"/>
      <c r="AC402" s="199"/>
      <c r="AD402" s="200"/>
      <c r="AE402" s="203"/>
      <c r="AF402" s="204"/>
      <c r="AG402" s="196"/>
      <c r="AH402" s="198"/>
      <c r="AJ402" s="199"/>
      <c r="AK402" s="199"/>
      <c r="AL402" s="199"/>
      <c r="AM402" s="199"/>
      <c r="AO402" s="205"/>
    </row>
    <row r="403" spans="2:41" s="3" customFormat="1" ht="3.95" customHeight="1" x14ac:dyDescent="0.2">
      <c r="P403" s="73"/>
      <c r="Q403" s="86"/>
      <c r="R403" s="6"/>
      <c r="S403" s="38"/>
      <c r="T403" s="6"/>
      <c r="U403" s="5"/>
      <c r="V403" s="51"/>
      <c r="W403" s="55"/>
      <c r="X403" s="15"/>
      <c r="Y403" s="51"/>
      <c r="Z403" s="38"/>
      <c r="AA403" s="38"/>
      <c r="AB403" s="54"/>
      <c r="AC403" s="17"/>
      <c r="AD403" s="15"/>
      <c r="AE403" s="64"/>
      <c r="AF403" s="118"/>
      <c r="AG403" s="38"/>
      <c r="AH403" s="51"/>
      <c r="AJ403" s="17"/>
      <c r="AK403" s="17"/>
      <c r="AL403" s="17"/>
      <c r="AM403" s="17"/>
      <c r="AO403" s="31" t="s">
        <v>59</v>
      </c>
    </row>
    <row r="404" spans="2:41" s="3" customFormat="1" ht="9.9499999999999993" customHeight="1" x14ac:dyDescent="0.2">
      <c r="C404" s="154" t="s">
        <v>494</v>
      </c>
      <c r="E404" s="30"/>
      <c r="P404" s="73"/>
      <c r="Q404" s="86"/>
      <c r="R404" s="218" t="s">
        <v>522</v>
      </c>
      <c r="S404" s="219" t="s">
        <v>530</v>
      </c>
      <c r="T404" s="222"/>
      <c r="U404" s="36"/>
      <c r="V404" s="51"/>
      <c r="W404" s="55"/>
      <c r="X404" s="15"/>
      <c r="Y404" s="51"/>
      <c r="Z404" s="38"/>
      <c r="AA404" s="38"/>
      <c r="AB404" s="54"/>
      <c r="AC404" s="17"/>
      <c r="AD404" s="15"/>
      <c r="AE404" s="64"/>
      <c r="AF404" s="118"/>
      <c r="AG404" s="38"/>
      <c r="AH404" s="51"/>
      <c r="AJ404" s="17"/>
      <c r="AK404" s="17"/>
      <c r="AL404" s="17"/>
      <c r="AM404" s="17"/>
      <c r="AO404" s="31"/>
    </row>
    <row r="405" spans="2:41" s="3" customFormat="1" ht="2.85" customHeight="1" x14ac:dyDescent="0.2">
      <c r="P405" s="73"/>
      <c r="Q405" s="86"/>
      <c r="R405" s="6"/>
      <c r="S405" s="38"/>
      <c r="T405" s="6"/>
      <c r="U405" s="36"/>
      <c r="V405" s="51"/>
      <c r="W405" s="55"/>
      <c r="X405" s="15"/>
      <c r="Y405" s="51"/>
      <c r="Z405" s="38"/>
      <c r="AA405" s="38"/>
      <c r="AB405" s="54"/>
      <c r="AC405" s="17"/>
      <c r="AD405" s="15"/>
      <c r="AE405" s="64"/>
      <c r="AF405" s="118"/>
      <c r="AG405" s="38"/>
      <c r="AH405" s="51"/>
      <c r="AJ405" s="17"/>
      <c r="AK405" s="17"/>
      <c r="AL405" s="17"/>
      <c r="AM405" s="17"/>
      <c r="AO405" s="31" t="s">
        <v>59</v>
      </c>
    </row>
    <row r="406" spans="2:41" s="3" customFormat="1" ht="9.9499999999999993" customHeight="1" x14ac:dyDescent="0.2">
      <c r="C406" s="155" t="s">
        <v>218</v>
      </c>
      <c r="D406" s="154" t="s">
        <v>1051</v>
      </c>
      <c r="F406" s="150"/>
      <c r="H406" s="150"/>
      <c r="N406" s="150"/>
      <c r="O406" s="30"/>
      <c r="P406" s="30"/>
      <c r="Q406" s="150"/>
      <c r="R406" s="30"/>
      <c r="S406" s="38"/>
      <c r="T406" s="30"/>
      <c r="U406" s="36"/>
      <c r="V406" s="51"/>
      <c r="W406" s="69"/>
      <c r="X406" s="69"/>
      <c r="Y406" s="51"/>
      <c r="Z406" s="38"/>
      <c r="AA406" s="38"/>
      <c r="AB406" s="54"/>
      <c r="AC406" s="17"/>
      <c r="AD406" s="15"/>
      <c r="AE406" s="64"/>
      <c r="AF406" s="118"/>
      <c r="AG406" s="17"/>
      <c r="AH406" s="51"/>
      <c r="AJ406" s="17"/>
      <c r="AK406" s="17"/>
      <c r="AL406" s="17"/>
      <c r="AM406" s="17"/>
      <c r="AO406" s="31" t="s">
        <v>59</v>
      </c>
    </row>
    <row r="407" spans="2:41" s="3" customFormat="1" ht="9.9499999999999993" customHeight="1" x14ac:dyDescent="0.2">
      <c r="C407" s="155"/>
      <c r="D407" s="39" t="s">
        <v>8</v>
      </c>
      <c r="E407" s="150" t="s">
        <v>474</v>
      </c>
      <c r="F407" s="157"/>
      <c r="H407" s="150" t="s">
        <v>936</v>
      </c>
      <c r="L407" s="150" t="s">
        <v>1010</v>
      </c>
      <c r="Q407" s="86"/>
      <c r="S407" s="38"/>
      <c r="T407" s="158" t="s">
        <v>88</v>
      </c>
      <c r="U407" s="269"/>
      <c r="V407" s="51"/>
      <c r="W407" s="55"/>
      <c r="X407" s="15"/>
      <c r="Y407" s="51"/>
      <c r="Z407" s="146"/>
      <c r="AB407" s="54"/>
      <c r="AC407" s="17"/>
      <c r="AD407" s="15"/>
      <c r="AE407" s="64"/>
      <c r="AG407" s="17"/>
      <c r="AH407" s="51"/>
      <c r="AJ407" s="6"/>
      <c r="AO407" s="31"/>
    </row>
    <row r="408" spans="2:41" s="3" customFormat="1" ht="9.9499999999999993" customHeight="1" x14ac:dyDescent="0.2">
      <c r="C408" s="155"/>
      <c r="D408" s="39"/>
      <c r="E408" s="150" t="s">
        <v>754</v>
      </c>
      <c r="F408" s="157"/>
      <c r="H408" s="150" t="s">
        <v>874</v>
      </c>
      <c r="L408" s="150" t="s">
        <v>753</v>
      </c>
      <c r="Q408" s="86"/>
      <c r="S408" s="38"/>
      <c r="T408" s="158" t="s">
        <v>88</v>
      </c>
      <c r="U408" s="269"/>
      <c r="V408" s="51"/>
      <c r="W408" s="55"/>
      <c r="X408" s="15"/>
      <c r="Y408" s="51"/>
      <c r="Z408" s="146"/>
      <c r="AB408" s="54"/>
      <c r="AC408" s="17"/>
      <c r="AD408" s="15"/>
      <c r="AE408" s="64"/>
      <c r="AG408" s="17"/>
      <c r="AH408" s="51"/>
      <c r="AJ408" s="6"/>
      <c r="AO408" s="31"/>
    </row>
    <row r="409" spans="2:41" s="3" customFormat="1" ht="9.9499999999999993" customHeight="1" x14ac:dyDescent="0.2">
      <c r="C409" s="155"/>
      <c r="D409" s="39"/>
      <c r="E409" s="150" t="s">
        <v>138</v>
      </c>
      <c r="F409" s="157"/>
      <c r="H409" s="150" t="s">
        <v>875</v>
      </c>
      <c r="L409" s="150" t="s">
        <v>935</v>
      </c>
      <c r="Q409" s="86"/>
      <c r="S409" s="38"/>
      <c r="T409" s="158" t="s">
        <v>88</v>
      </c>
      <c r="U409" s="269"/>
      <c r="V409" s="51"/>
      <c r="W409" s="55"/>
      <c r="X409" s="15"/>
      <c r="Y409" s="51"/>
      <c r="Z409" s="146"/>
      <c r="AB409" s="54"/>
      <c r="AC409" s="17"/>
      <c r="AD409" s="15"/>
      <c r="AE409" s="64"/>
      <c r="AG409" s="17"/>
      <c r="AH409" s="51"/>
      <c r="AJ409" s="6"/>
      <c r="AO409" s="31"/>
    </row>
    <row r="410" spans="2:41" s="3" customFormat="1" ht="9.9499999999999993" customHeight="1" x14ac:dyDescent="0.2">
      <c r="C410" s="155"/>
      <c r="D410" s="39"/>
      <c r="E410" s="150" t="s">
        <v>136</v>
      </c>
      <c r="F410" s="157"/>
      <c r="H410" s="150" t="s">
        <v>876</v>
      </c>
      <c r="L410" s="150" t="s">
        <v>934</v>
      </c>
      <c r="Q410" s="86"/>
      <c r="S410" s="38"/>
      <c r="T410" s="158" t="s">
        <v>88</v>
      </c>
      <c r="U410" s="269"/>
      <c r="V410" s="51"/>
      <c r="W410" s="55"/>
      <c r="X410" s="15"/>
      <c r="Y410" s="51"/>
      <c r="Z410" s="146"/>
      <c r="AB410" s="54"/>
      <c r="AC410" s="17"/>
      <c r="AD410" s="15"/>
      <c r="AE410" s="64"/>
      <c r="AG410" s="17"/>
      <c r="AH410" s="51"/>
      <c r="AJ410" s="6"/>
      <c r="AO410" s="31"/>
    </row>
    <row r="411" spans="2:41" s="3" customFormat="1" ht="1.5" customHeight="1" x14ac:dyDescent="0.2">
      <c r="P411" s="73"/>
      <c r="Q411" s="86"/>
      <c r="R411" s="6"/>
      <c r="S411" s="38"/>
      <c r="T411" s="6"/>
      <c r="U411" s="5"/>
      <c r="V411" s="51"/>
      <c r="W411" s="55"/>
      <c r="X411" s="15"/>
      <c r="Y411" s="51"/>
      <c r="Z411" s="38"/>
      <c r="AA411" s="38"/>
      <c r="AB411" s="54"/>
      <c r="AC411" s="17"/>
      <c r="AD411" s="15"/>
      <c r="AE411" s="64"/>
      <c r="AF411" s="118"/>
      <c r="AG411" s="38"/>
      <c r="AH411" s="51"/>
      <c r="AJ411" s="17"/>
      <c r="AK411" s="17"/>
      <c r="AL411" s="17"/>
      <c r="AM411" s="17"/>
      <c r="AO411" s="31" t="s">
        <v>59</v>
      </c>
    </row>
    <row r="412" spans="2:41" s="3" customFormat="1" ht="9.9499999999999993" customHeight="1" x14ac:dyDescent="0.2">
      <c r="B412" s="107" t="s">
        <v>55</v>
      </c>
      <c r="D412" s="39"/>
      <c r="E412" s="73" t="s">
        <v>93</v>
      </c>
      <c r="F412" s="73"/>
      <c r="G412" s="30" t="s">
        <v>47</v>
      </c>
      <c r="H412" s="30"/>
      <c r="I412" s="30"/>
      <c r="J412" s="30"/>
      <c r="K412" s="30"/>
      <c r="L412" s="30"/>
      <c r="M412" s="30"/>
      <c r="N412" s="30"/>
      <c r="P412" s="73" t="s">
        <v>104</v>
      </c>
      <c r="Q412" s="86"/>
      <c r="R412" s="29" t="s">
        <v>51</v>
      </c>
      <c r="S412" s="38">
        <f>IF(Suggested="Yes",AA412,AG412)</f>
        <v>13</v>
      </c>
      <c r="T412" s="36" t="s">
        <v>46</v>
      </c>
      <c r="U412" s="5" t="str">
        <f>+Instructions!$B$3</f>
        <v>D</v>
      </c>
      <c r="V412" s="51"/>
      <c r="W412" s="55">
        <f>+Instructions!$C$22</f>
        <v>0</v>
      </c>
      <c r="X412" s="17">
        <f t="shared" ref="X412" si="95">ROUND($AA412*(1-W412)+0.004999,2)</f>
        <v>13</v>
      </c>
      <c r="Y412" s="51"/>
      <c r="Z412" s="6" t="s">
        <v>1200</v>
      </c>
      <c r="AA412" s="38">
        <v>13</v>
      </c>
      <c r="AB412" s="59">
        <f t="shared" ref="AB412" si="96">+W412</f>
        <v>0</v>
      </c>
      <c r="AC412" s="17">
        <f t="shared" ref="AC412" si="97">+X412</f>
        <v>13</v>
      </c>
      <c r="AD412" s="12">
        <f t="shared" ref="AD412" si="98">(AG412-AC412)/AG412</f>
        <v>0</v>
      </c>
      <c r="AE412" s="115"/>
      <c r="AF412" s="122">
        <v>1</v>
      </c>
      <c r="AG412" s="37">
        <f t="shared" ref="AG412" si="99">SUM(AJ412:AL412)+AE412</f>
        <v>13</v>
      </c>
      <c r="AH412" s="51"/>
      <c r="AJ412" s="17">
        <f t="shared" ref="AJ412" si="100">ROUND(AC412/(1-VLOOKUP(AF412,Group,2,FALSE)),2)</f>
        <v>13</v>
      </c>
      <c r="AK412" s="17">
        <f t="shared" ref="AK412" si="101">IF(VLOOKUP(AF412,Group,5,FALSE)="YES",VLOOKUP(ROUND(ROUND(AJ412,1)-AJ412,2),Round,2,FALSE)+VLOOKUP(AF412,Group,6,FALSE),0)</f>
        <v>0</v>
      </c>
      <c r="AL412" s="17">
        <f t="shared" ref="AL412" si="102">IF(VLOOKUP(AF412,Group,7,FALSE)="",0,ROUND(AJ412-0.04999,1)-AJ412+AM412)</f>
        <v>0</v>
      </c>
      <c r="AM412" s="17" t="str">
        <f t="shared" ref="AM412" si="103">IF(VLOOKUP(AF412,Group,7,FALSE)="","",VLOOKUP(AF412,Group,7,FALSE))</f>
        <v/>
      </c>
      <c r="AO412" s="93" t="s">
        <v>59</v>
      </c>
    </row>
    <row r="413" spans="2:41" s="3" customFormat="1" ht="1.5" customHeight="1" x14ac:dyDescent="0.2">
      <c r="P413" s="73"/>
      <c r="Q413" s="86"/>
      <c r="R413" s="6"/>
      <c r="S413" s="38"/>
      <c r="T413" s="6"/>
      <c r="U413" s="5"/>
      <c r="V413" s="51"/>
      <c r="W413" s="55"/>
      <c r="X413" s="15"/>
      <c r="Y413" s="51"/>
      <c r="Z413" s="38"/>
      <c r="AA413" s="38"/>
      <c r="AB413" s="54"/>
      <c r="AC413" s="17"/>
      <c r="AD413" s="15"/>
      <c r="AE413" s="64"/>
      <c r="AF413" s="118"/>
      <c r="AG413" s="38"/>
      <c r="AH413" s="51"/>
      <c r="AJ413" s="17"/>
      <c r="AK413" s="17"/>
      <c r="AL413" s="17"/>
      <c r="AM413" s="17"/>
      <c r="AO413" s="31" t="s">
        <v>59</v>
      </c>
    </row>
    <row r="414" spans="2:41" s="191" customFormat="1" ht="9.6" customHeight="1" x14ac:dyDescent="0.2">
      <c r="D414" s="192" t="s">
        <v>52</v>
      </c>
      <c r="E414" s="191" t="s">
        <v>1067</v>
      </c>
      <c r="P414" s="193"/>
      <c r="Q414" s="194"/>
      <c r="R414" s="195"/>
      <c r="S414" s="196"/>
      <c r="T414" s="195"/>
      <c r="U414" s="197"/>
      <c r="V414" s="198"/>
      <c r="W414" s="201"/>
      <c r="X414" s="200"/>
      <c r="Y414" s="198"/>
      <c r="Z414" s="196"/>
      <c r="AA414" s="196"/>
      <c r="AB414" s="202"/>
      <c r="AC414" s="199"/>
      <c r="AD414" s="200"/>
      <c r="AE414" s="203"/>
      <c r="AF414" s="204"/>
      <c r="AG414" s="196"/>
      <c r="AH414" s="198"/>
      <c r="AJ414" s="199"/>
      <c r="AK414" s="199"/>
      <c r="AL414" s="199"/>
      <c r="AM414" s="199"/>
      <c r="AO414" s="205"/>
    </row>
    <row r="415" spans="2:41" s="3" customFormat="1" ht="2.85" customHeight="1" x14ac:dyDescent="0.2">
      <c r="P415" s="73"/>
      <c r="Q415" s="86"/>
      <c r="R415" s="6"/>
      <c r="S415" s="38"/>
      <c r="T415" s="6"/>
      <c r="U415" s="5"/>
      <c r="V415" s="51"/>
      <c r="W415" s="55"/>
      <c r="X415" s="15"/>
      <c r="Y415" s="51"/>
      <c r="Z415" s="38"/>
      <c r="AA415" s="38"/>
      <c r="AB415" s="54"/>
      <c r="AC415" s="17"/>
      <c r="AD415" s="15"/>
      <c r="AE415" s="64"/>
      <c r="AF415" s="118"/>
      <c r="AG415" s="38"/>
      <c r="AH415" s="51"/>
      <c r="AJ415" s="17"/>
      <c r="AK415" s="17"/>
      <c r="AL415" s="17"/>
      <c r="AM415" s="17"/>
      <c r="AO415" s="31" t="s">
        <v>59</v>
      </c>
    </row>
    <row r="416" spans="2:41" s="3" customFormat="1" ht="9.9499999999999993" customHeight="1" x14ac:dyDescent="0.2">
      <c r="C416" s="152"/>
      <c r="D416" s="150" t="s">
        <v>474</v>
      </c>
      <c r="F416" s="150"/>
      <c r="G416" s="150" t="s">
        <v>938</v>
      </c>
      <c r="H416" s="150"/>
      <c r="J416" s="150" t="s">
        <v>945</v>
      </c>
      <c r="M416" s="150"/>
      <c r="N416" s="150" t="s">
        <v>952</v>
      </c>
      <c r="O416" s="30"/>
      <c r="P416" s="30"/>
      <c r="Q416" s="150"/>
      <c r="R416" s="30"/>
      <c r="S416" s="38"/>
      <c r="T416" s="30"/>
      <c r="U416" s="5"/>
      <c r="V416" s="51"/>
      <c r="W416" s="69"/>
      <c r="X416" s="69"/>
      <c r="Y416" s="51"/>
      <c r="Z416" s="38"/>
      <c r="AA416" s="38"/>
      <c r="AB416" s="54"/>
      <c r="AC416" s="17"/>
      <c r="AD416" s="15"/>
      <c r="AE416" s="64"/>
      <c r="AF416" s="118"/>
      <c r="AG416" s="17"/>
      <c r="AH416" s="51"/>
      <c r="AJ416" s="17"/>
      <c r="AK416" s="17"/>
      <c r="AL416" s="17"/>
      <c r="AM416" s="17"/>
      <c r="AO416" s="31" t="s">
        <v>59</v>
      </c>
    </row>
    <row r="417" spans="2:41" s="3" customFormat="1" ht="9.9499999999999993" customHeight="1" x14ac:dyDescent="0.2">
      <c r="C417" s="152"/>
      <c r="D417" s="150" t="s">
        <v>754</v>
      </c>
      <c r="F417" s="150"/>
      <c r="G417" s="150" t="s">
        <v>939</v>
      </c>
      <c r="H417" s="150"/>
      <c r="J417" s="150" t="s">
        <v>946</v>
      </c>
      <c r="M417" s="150"/>
      <c r="N417" s="150" t="s">
        <v>953</v>
      </c>
      <c r="O417" s="30"/>
      <c r="P417" s="30"/>
      <c r="Q417" s="150"/>
      <c r="R417" s="30"/>
      <c r="S417" s="38"/>
      <c r="T417" s="30"/>
      <c r="U417" s="5"/>
      <c r="V417" s="51"/>
      <c r="W417" s="69"/>
      <c r="X417" s="69"/>
      <c r="Y417" s="51"/>
      <c r="Z417" s="38"/>
      <c r="AA417" s="38"/>
      <c r="AB417" s="54"/>
      <c r="AC417" s="17"/>
      <c r="AD417" s="15"/>
      <c r="AE417" s="64"/>
      <c r="AF417" s="118"/>
      <c r="AG417" s="17"/>
      <c r="AH417" s="51"/>
      <c r="AJ417" s="17"/>
      <c r="AK417" s="17"/>
      <c r="AL417" s="17"/>
      <c r="AM417" s="17"/>
      <c r="AO417" s="31"/>
    </row>
    <row r="418" spans="2:41" s="3" customFormat="1" ht="9.9499999999999993" customHeight="1" x14ac:dyDescent="0.2">
      <c r="C418" s="152"/>
      <c r="D418" s="150" t="s">
        <v>138</v>
      </c>
      <c r="F418" s="150"/>
      <c r="G418" s="150" t="s">
        <v>940</v>
      </c>
      <c r="H418" s="150"/>
      <c r="J418" s="150" t="s">
        <v>947</v>
      </c>
      <c r="M418" s="150"/>
      <c r="N418" s="150" t="s">
        <v>950</v>
      </c>
      <c r="O418" s="30"/>
      <c r="P418" s="150"/>
      <c r="Q418" s="150"/>
      <c r="R418" s="30"/>
      <c r="S418" s="38"/>
      <c r="T418" s="30"/>
      <c r="U418" s="5"/>
      <c r="V418" s="51"/>
      <c r="W418" s="69"/>
      <c r="X418" s="69"/>
      <c r="Y418" s="51"/>
      <c r="Z418" s="38"/>
      <c r="AA418" s="38"/>
      <c r="AB418" s="54"/>
      <c r="AC418" s="17"/>
      <c r="AD418" s="15"/>
      <c r="AE418" s="64"/>
      <c r="AF418" s="118"/>
      <c r="AG418" s="17"/>
      <c r="AH418" s="51"/>
      <c r="AJ418" s="17"/>
      <c r="AK418" s="17"/>
      <c r="AL418" s="17"/>
      <c r="AM418" s="17"/>
      <c r="AO418" s="31"/>
    </row>
    <row r="419" spans="2:41" s="3" customFormat="1" ht="9.9499999999999993" customHeight="1" x14ac:dyDescent="0.2">
      <c r="C419" s="152"/>
      <c r="D419" s="150" t="s">
        <v>136</v>
      </c>
      <c r="F419" s="150"/>
      <c r="G419" s="150" t="s">
        <v>941</v>
      </c>
      <c r="H419" s="150"/>
      <c r="J419" s="150" t="s">
        <v>944</v>
      </c>
      <c r="M419" s="150"/>
      <c r="N419" s="150" t="s">
        <v>951</v>
      </c>
      <c r="O419" s="30"/>
      <c r="P419" s="150"/>
      <c r="Q419" s="150"/>
      <c r="R419" s="30"/>
      <c r="S419" s="38"/>
      <c r="T419" s="30"/>
      <c r="U419" s="5"/>
      <c r="V419" s="51"/>
      <c r="W419" s="69"/>
      <c r="X419" s="69"/>
      <c r="Y419" s="51"/>
      <c r="Z419" s="38"/>
      <c r="AA419" s="38"/>
      <c r="AB419" s="54"/>
      <c r="AC419" s="17"/>
      <c r="AD419" s="15"/>
      <c r="AE419" s="64"/>
      <c r="AF419" s="118"/>
      <c r="AG419" s="17"/>
      <c r="AH419" s="51"/>
      <c r="AJ419" s="17"/>
      <c r="AK419" s="17"/>
      <c r="AL419" s="17"/>
      <c r="AM419" s="17"/>
      <c r="AO419" s="31"/>
    </row>
    <row r="420" spans="2:41" s="3" customFormat="1" ht="9.9499999999999993" customHeight="1" x14ac:dyDescent="0.2">
      <c r="C420" s="152"/>
      <c r="D420" s="150" t="s">
        <v>137</v>
      </c>
      <c r="F420" s="150"/>
      <c r="G420" s="150" t="s">
        <v>942</v>
      </c>
      <c r="H420" s="150"/>
      <c r="J420" s="150" t="s">
        <v>948</v>
      </c>
      <c r="M420" s="150"/>
      <c r="O420" s="30"/>
      <c r="P420" s="150"/>
      <c r="Q420" s="150"/>
      <c r="R420" s="30"/>
      <c r="S420" s="38"/>
      <c r="T420" s="30"/>
      <c r="U420" s="5"/>
      <c r="V420" s="51"/>
      <c r="W420" s="69"/>
      <c r="X420" s="69"/>
      <c r="Y420" s="51"/>
      <c r="Z420" s="38"/>
      <c r="AA420" s="38"/>
      <c r="AB420" s="54"/>
      <c r="AC420" s="17"/>
      <c r="AD420" s="15"/>
      <c r="AE420" s="64"/>
      <c r="AF420" s="118"/>
      <c r="AG420" s="17"/>
      <c r="AH420" s="51"/>
      <c r="AJ420" s="17"/>
      <c r="AK420" s="17"/>
      <c r="AL420" s="17"/>
      <c r="AM420" s="17"/>
      <c r="AO420" s="31"/>
    </row>
    <row r="421" spans="2:41" s="3" customFormat="1" ht="9.9499999999999993" customHeight="1" x14ac:dyDescent="0.2">
      <c r="C421" s="152"/>
      <c r="D421" s="150" t="s">
        <v>873</v>
      </c>
      <c r="F421" s="150"/>
      <c r="G421" s="150" t="s">
        <v>943</v>
      </c>
      <c r="H421" s="150"/>
      <c r="J421" s="150" t="s">
        <v>949</v>
      </c>
      <c r="M421" s="150"/>
      <c r="N421" s="150"/>
      <c r="O421" s="30"/>
      <c r="P421" s="30"/>
      <c r="Q421" s="150"/>
      <c r="R421" s="30"/>
      <c r="S421" s="38"/>
      <c r="T421" s="30"/>
      <c r="U421" s="5"/>
      <c r="V421" s="51"/>
      <c r="W421" s="69"/>
      <c r="X421" s="69"/>
      <c r="Y421" s="51"/>
      <c r="Z421" s="38"/>
      <c r="AA421" s="38"/>
      <c r="AB421" s="54"/>
      <c r="AC421" s="17"/>
      <c r="AD421" s="15"/>
      <c r="AE421" s="64"/>
      <c r="AF421" s="118"/>
      <c r="AG421" s="17"/>
      <c r="AH421" s="51"/>
      <c r="AJ421" s="17"/>
      <c r="AK421" s="17"/>
      <c r="AL421" s="17"/>
      <c r="AM421" s="17"/>
      <c r="AO421" s="31"/>
    </row>
    <row r="422" spans="2:41" s="3" customFormat="1" ht="1.5" customHeight="1" x14ac:dyDescent="0.2">
      <c r="P422" s="73"/>
      <c r="Q422" s="86"/>
      <c r="R422" s="6"/>
      <c r="S422" s="38"/>
      <c r="T422" s="6"/>
      <c r="U422" s="5"/>
      <c r="V422" s="51"/>
      <c r="W422" s="55"/>
      <c r="X422" s="15"/>
      <c r="Y422" s="51"/>
      <c r="Z422" s="38"/>
      <c r="AA422" s="38"/>
      <c r="AB422" s="54"/>
      <c r="AC422" s="17"/>
      <c r="AD422" s="15"/>
      <c r="AE422" s="64"/>
      <c r="AF422" s="118"/>
      <c r="AG422" s="38"/>
      <c r="AH422" s="51"/>
      <c r="AJ422" s="17"/>
      <c r="AK422" s="17"/>
      <c r="AL422" s="17"/>
      <c r="AM422" s="17"/>
      <c r="AO422" s="31" t="s">
        <v>59</v>
      </c>
    </row>
    <row r="423" spans="2:41" s="3" customFormat="1" ht="9.9499999999999993" customHeight="1" x14ac:dyDescent="0.2">
      <c r="B423" s="107" t="s">
        <v>55</v>
      </c>
      <c r="D423" s="39"/>
      <c r="E423" s="73" t="s">
        <v>91</v>
      </c>
      <c r="F423" s="73"/>
      <c r="G423" s="30" t="s">
        <v>47</v>
      </c>
      <c r="H423" s="30"/>
      <c r="J423" s="30"/>
      <c r="K423" s="30"/>
      <c r="L423" s="30"/>
      <c r="M423" s="30"/>
      <c r="N423" s="30"/>
      <c r="P423" s="73" t="s">
        <v>92</v>
      </c>
      <c r="Q423" s="86"/>
      <c r="R423" s="29"/>
      <c r="S423" s="38">
        <f>IF(Suggested="Yes",AA423,AG423)</f>
        <v>8.6999999999999993</v>
      </c>
      <c r="T423" s="36" t="s">
        <v>46</v>
      </c>
      <c r="U423" s="5" t="str">
        <f>+Instructions!$B$3</f>
        <v>D</v>
      </c>
      <c r="V423" s="51"/>
      <c r="W423" s="55">
        <f>+Instructions!$C$22</f>
        <v>0</v>
      </c>
      <c r="X423" s="17">
        <f>ROUND($AA423*(1-W423)+0.004999,2)</f>
        <v>8.6999999999999993</v>
      </c>
      <c r="Y423" s="51"/>
      <c r="Z423" s="6" t="s">
        <v>1201</v>
      </c>
      <c r="AA423" s="38">
        <v>8.6999999999999993</v>
      </c>
      <c r="AB423" s="59">
        <f>+W423</f>
        <v>0</v>
      </c>
      <c r="AC423" s="17">
        <f>+X423</f>
        <v>8.6999999999999993</v>
      </c>
      <c r="AD423" s="12">
        <f>(AG423-AC423)/AG423</f>
        <v>0</v>
      </c>
      <c r="AE423" s="115"/>
      <c r="AF423" s="122">
        <v>1</v>
      </c>
      <c r="AG423" s="37">
        <f>SUM(AJ423:AL423)+AE423</f>
        <v>8.6999999999999993</v>
      </c>
      <c r="AH423" s="51"/>
      <c r="AJ423" s="17">
        <f>ROUND(AC423/(1-VLOOKUP(AF423,Group,2,FALSE)),2)</f>
        <v>8.6999999999999993</v>
      </c>
      <c r="AK423" s="17">
        <f>IF(VLOOKUP(AF423,Group,5,FALSE)="YES",VLOOKUP(ROUND(ROUND(AJ423,1)-AJ423,2),Round,2,FALSE)+VLOOKUP(AF423,Group,6,FALSE),0)</f>
        <v>0</v>
      </c>
      <c r="AL423" s="17">
        <f>IF(VLOOKUP(AF423,Group,7,FALSE)="",0,ROUND(AJ423-0.04999,1)-AJ423+AM423)</f>
        <v>0</v>
      </c>
      <c r="AM423" s="17" t="str">
        <f>IF(VLOOKUP(AF423,Group,7,FALSE)="","",VLOOKUP(AF423,Group,7,FALSE))</f>
        <v/>
      </c>
      <c r="AO423" s="31" t="s">
        <v>59</v>
      </c>
    </row>
    <row r="424" spans="2:41" s="3" customFormat="1" ht="1.5" customHeight="1" x14ac:dyDescent="0.2">
      <c r="P424" s="73"/>
      <c r="Q424" s="86"/>
      <c r="R424" s="6"/>
      <c r="S424" s="38"/>
      <c r="T424" s="6"/>
      <c r="U424" s="5"/>
      <c r="V424" s="51"/>
      <c r="W424" s="55"/>
      <c r="X424" s="15"/>
      <c r="Y424" s="51"/>
      <c r="Z424" s="38"/>
      <c r="AA424" s="38"/>
      <c r="AB424" s="54"/>
      <c r="AC424" s="17"/>
      <c r="AD424" s="15"/>
      <c r="AE424" s="64"/>
      <c r="AF424" s="118"/>
      <c r="AG424" s="38"/>
      <c r="AH424" s="51"/>
      <c r="AJ424" s="17"/>
      <c r="AK424" s="17"/>
      <c r="AL424" s="17"/>
      <c r="AM424" s="17"/>
      <c r="AO424" s="31" t="s">
        <v>59</v>
      </c>
    </row>
    <row r="425" spans="2:41" s="191" customFormat="1" ht="9.6" customHeight="1" x14ac:dyDescent="0.2">
      <c r="D425" s="192" t="s">
        <v>52</v>
      </c>
      <c r="E425" s="191" t="s">
        <v>1009</v>
      </c>
      <c r="P425" s="193"/>
      <c r="Q425" s="194"/>
      <c r="R425" s="195"/>
      <c r="S425" s="196"/>
      <c r="T425" s="195"/>
      <c r="U425" s="197"/>
      <c r="V425" s="198"/>
      <c r="W425" s="201"/>
      <c r="X425" s="200"/>
      <c r="Y425" s="198"/>
      <c r="Z425" s="196"/>
      <c r="AA425" s="196"/>
      <c r="AB425" s="202"/>
      <c r="AC425" s="199"/>
      <c r="AD425" s="200"/>
      <c r="AE425" s="203"/>
      <c r="AF425" s="204"/>
      <c r="AG425" s="196"/>
      <c r="AH425" s="198"/>
      <c r="AJ425" s="199"/>
      <c r="AK425" s="199"/>
      <c r="AL425" s="199"/>
      <c r="AM425" s="199"/>
      <c r="AO425" s="205"/>
    </row>
    <row r="426" spans="2:41" s="3" customFormat="1" ht="2.85" customHeight="1" x14ac:dyDescent="0.2">
      <c r="P426" s="73"/>
      <c r="Q426" s="86"/>
      <c r="R426" s="6"/>
      <c r="S426" s="38"/>
      <c r="T426" s="6"/>
      <c r="U426" s="5"/>
      <c r="V426" s="51"/>
      <c r="W426" s="55"/>
      <c r="X426" s="15"/>
      <c r="Y426" s="51"/>
      <c r="Z426" s="38"/>
      <c r="AA426" s="38"/>
      <c r="AB426" s="54"/>
      <c r="AC426" s="17"/>
      <c r="AD426" s="15"/>
      <c r="AE426" s="64"/>
      <c r="AF426" s="118"/>
      <c r="AG426" s="38"/>
      <c r="AH426" s="51"/>
      <c r="AJ426" s="17"/>
      <c r="AK426" s="17"/>
      <c r="AL426" s="17"/>
      <c r="AM426" s="17"/>
      <c r="AO426" s="31" t="s">
        <v>59</v>
      </c>
    </row>
    <row r="427" spans="2:41" s="3" customFormat="1" ht="9.9499999999999993" customHeight="1" x14ac:dyDescent="0.2">
      <c r="C427" s="155"/>
      <c r="D427" s="208" t="s">
        <v>937</v>
      </c>
      <c r="F427" s="30"/>
      <c r="J427" s="208"/>
      <c r="M427" s="208"/>
      <c r="O427" s="150"/>
      <c r="Q427" s="150"/>
      <c r="R427" s="30"/>
      <c r="S427" s="38"/>
      <c r="T427" s="30"/>
      <c r="U427" s="5"/>
      <c r="V427" s="51"/>
      <c r="W427" s="69"/>
      <c r="X427" s="69"/>
      <c r="Y427" s="51"/>
      <c r="Z427" s="38"/>
      <c r="AA427" s="38"/>
      <c r="AB427" s="54"/>
      <c r="AC427" s="17"/>
      <c r="AD427" s="15"/>
      <c r="AE427" s="64"/>
      <c r="AF427" s="118"/>
      <c r="AG427" s="17"/>
      <c r="AH427" s="51"/>
      <c r="AJ427" s="17"/>
      <c r="AK427" s="17"/>
      <c r="AL427" s="17"/>
      <c r="AM427" s="17"/>
      <c r="AO427" s="31" t="s">
        <v>59</v>
      </c>
    </row>
    <row r="428" spans="2:41" s="3" customFormat="1" ht="1.5" customHeight="1" x14ac:dyDescent="0.2">
      <c r="P428" s="73"/>
      <c r="Q428" s="86"/>
      <c r="R428" s="6"/>
      <c r="S428" s="38"/>
      <c r="T428" s="6"/>
      <c r="U428" s="5"/>
      <c r="V428" s="51"/>
      <c r="W428" s="55"/>
      <c r="X428" s="15"/>
      <c r="Y428" s="51"/>
      <c r="Z428" s="38"/>
      <c r="AA428" s="38"/>
      <c r="AB428" s="54"/>
      <c r="AC428" s="17"/>
      <c r="AD428" s="15"/>
      <c r="AE428" s="64"/>
      <c r="AF428" s="118"/>
      <c r="AG428" s="38"/>
      <c r="AH428" s="51"/>
      <c r="AJ428" s="17"/>
      <c r="AK428" s="17"/>
      <c r="AL428" s="17"/>
      <c r="AM428" s="17"/>
      <c r="AO428" s="31" t="s">
        <v>59</v>
      </c>
    </row>
    <row r="429" spans="2:41" s="3" customFormat="1" ht="9.9499999999999993" customHeight="1" x14ac:dyDescent="0.2">
      <c r="B429" s="107" t="s">
        <v>55</v>
      </c>
      <c r="D429" s="39"/>
      <c r="E429" s="73" t="s">
        <v>109</v>
      </c>
      <c r="F429" s="73"/>
      <c r="G429" s="30" t="s">
        <v>47</v>
      </c>
      <c r="H429" s="30"/>
      <c r="I429" s="30"/>
      <c r="J429" s="30"/>
      <c r="K429" s="30"/>
      <c r="L429" s="30"/>
      <c r="M429" s="30"/>
      <c r="N429" s="30"/>
      <c r="P429" s="73" t="s">
        <v>92</v>
      </c>
      <c r="Q429" s="86"/>
      <c r="R429" s="29" t="s">
        <v>100</v>
      </c>
      <c r="S429" s="38">
        <f>IF(Suggested="Yes",AA429,AG429)</f>
        <v>10.25</v>
      </c>
      <c r="T429" s="36" t="s">
        <v>46</v>
      </c>
      <c r="U429" s="5" t="str">
        <f>+Instructions!$B$3</f>
        <v>D</v>
      </c>
      <c r="V429" s="51"/>
      <c r="W429" s="55">
        <f>+Instructions!$C$22</f>
        <v>0</v>
      </c>
      <c r="X429" s="17">
        <f>ROUND($AA429*(1-W429)+0.004999,2)</f>
        <v>10.25</v>
      </c>
      <c r="Y429" s="51"/>
      <c r="Z429" s="6" t="s">
        <v>1201</v>
      </c>
      <c r="AA429" s="38">
        <v>10.25</v>
      </c>
      <c r="AB429" s="59">
        <f>+W429</f>
        <v>0</v>
      </c>
      <c r="AC429" s="17">
        <f>+X429</f>
        <v>10.25</v>
      </c>
      <c r="AD429" s="12">
        <f>(AG429-AC429)/AG429</f>
        <v>0</v>
      </c>
      <c r="AE429" s="115"/>
      <c r="AF429" s="122">
        <v>1</v>
      </c>
      <c r="AG429" s="37">
        <f>SUM(AJ429:AL429)+AE429</f>
        <v>10.25</v>
      </c>
      <c r="AH429" s="51"/>
      <c r="AJ429" s="17">
        <f>ROUND(AC429/(1-VLOOKUP(AF429,Group,2,FALSE)),2)</f>
        <v>10.25</v>
      </c>
      <c r="AK429" s="17">
        <f>IF(VLOOKUP(AF429,Group,5,FALSE)="YES",VLOOKUP(ROUND(ROUND(AJ429,1)-AJ429,2),Round,2,FALSE)+VLOOKUP(AF429,Group,6,FALSE),0)</f>
        <v>0</v>
      </c>
      <c r="AL429" s="17">
        <f>IF(VLOOKUP(AF429,Group,7,FALSE)="",0,ROUND(AJ429-0.04999,1)-AJ429+AM429)</f>
        <v>0</v>
      </c>
      <c r="AM429" s="17" t="str">
        <f>IF(VLOOKUP(AF429,Group,7,FALSE)="","",VLOOKUP(AF429,Group,7,FALSE))</f>
        <v/>
      </c>
      <c r="AO429" s="31" t="s">
        <v>59</v>
      </c>
    </row>
    <row r="430" spans="2:41" s="3" customFormat="1" ht="1.5" customHeight="1" x14ac:dyDescent="0.2">
      <c r="P430" s="73"/>
      <c r="Q430" s="86"/>
      <c r="R430" s="6"/>
      <c r="S430" s="38"/>
      <c r="T430" s="6"/>
      <c r="U430" s="5"/>
      <c r="V430" s="51"/>
      <c r="W430" s="55"/>
      <c r="X430" s="15"/>
      <c r="Y430" s="51"/>
      <c r="Z430" s="38"/>
      <c r="AA430" s="38"/>
      <c r="AB430" s="54"/>
      <c r="AC430" s="17"/>
      <c r="AD430" s="15"/>
      <c r="AE430" s="64"/>
      <c r="AF430" s="118"/>
      <c r="AG430" s="38"/>
      <c r="AH430" s="51"/>
      <c r="AJ430" s="17"/>
      <c r="AK430" s="17"/>
      <c r="AL430" s="17"/>
      <c r="AM430" s="17"/>
      <c r="AO430" s="31" t="s">
        <v>59</v>
      </c>
    </row>
    <row r="431" spans="2:41" s="191" customFormat="1" ht="9.6" customHeight="1" x14ac:dyDescent="0.2">
      <c r="D431" s="192" t="s">
        <v>52</v>
      </c>
      <c r="E431" s="191" t="s">
        <v>1012</v>
      </c>
      <c r="P431" s="193"/>
      <c r="Q431" s="194"/>
      <c r="R431" s="195"/>
      <c r="S431" s="196"/>
      <c r="T431" s="195"/>
      <c r="U431" s="197"/>
      <c r="V431" s="198"/>
      <c r="W431" s="201"/>
      <c r="X431" s="200"/>
      <c r="Y431" s="198"/>
      <c r="Z431" s="196"/>
      <c r="AA431" s="196"/>
      <c r="AB431" s="202"/>
      <c r="AC431" s="199"/>
      <c r="AD431" s="200"/>
      <c r="AE431" s="203"/>
      <c r="AF431" s="204"/>
      <c r="AG431" s="196"/>
      <c r="AH431" s="198"/>
      <c r="AJ431" s="199"/>
      <c r="AK431" s="199"/>
      <c r="AL431" s="199"/>
      <c r="AM431" s="199"/>
      <c r="AO431" s="205"/>
    </row>
    <row r="432" spans="2:41" s="191" customFormat="1" ht="9.75" customHeight="1" x14ac:dyDescent="0.2">
      <c r="D432" s="192"/>
      <c r="E432" s="191" t="s">
        <v>1013</v>
      </c>
      <c r="P432" s="193"/>
      <c r="Q432" s="194"/>
      <c r="R432" s="195"/>
      <c r="S432" s="196"/>
      <c r="T432" s="195"/>
      <c r="U432" s="197"/>
      <c r="V432" s="198"/>
      <c r="W432" s="201"/>
      <c r="X432" s="200"/>
      <c r="Y432" s="198"/>
      <c r="Z432" s="196"/>
      <c r="AA432" s="196"/>
      <c r="AB432" s="202"/>
      <c r="AC432" s="199"/>
      <c r="AD432" s="200"/>
      <c r="AE432" s="203"/>
      <c r="AF432" s="204"/>
      <c r="AG432" s="196"/>
      <c r="AH432" s="198"/>
      <c r="AJ432" s="199"/>
      <c r="AK432" s="199"/>
      <c r="AL432" s="199"/>
      <c r="AM432" s="199"/>
      <c r="AO432" s="205"/>
    </row>
    <row r="433" spans="2:41" s="3" customFormat="1" ht="2.4500000000000002" customHeight="1" x14ac:dyDescent="0.2">
      <c r="P433" s="73"/>
      <c r="Q433" s="86"/>
      <c r="R433" s="6"/>
      <c r="S433" s="38"/>
      <c r="T433" s="6"/>
      <c r="U433" s="5"/>
      <c r="V433" s="51"/>
      <c r="W433" s="55"/>
      <c r="X433" s="15"/>
      <c r="Y433" s="51"/>
      <c r="Z433" s="38"/>
      <c r="AA433" s="38"/>
      <c r="AB433" s="54"/>
      <c r="AC433" s="17"/>
      <c r="AD433" s="15"/>
      <c r="AE433" s="64"/>
      <c r="AF433" s="118"/>
      <c r="AG433" s="38"/>
      <c r="AH433" s="51"/>
      <c r="AJ433" s="17"/>
      <c r="AK433" s="17"/>
      <c r="AL433" s="17"/>
      <c r="AM433" s="17"/>
      <c r="AO433" s="31" t="s">
        <v>59</v>
      </c>
    </row>
    <row r="434" spans="2:41" s="3" customFormat="1" ht="9.9499999999999993" customHeight="1" x14ac:dyDescent="0.2">
      <c r="C434" s="155"/>
      <c r="D434" s="39" t="s">
        <v>8</v>
      </c>
      <c r="E434" s="150" t="s">
        <v>474</v>
      </c>
      <c r="F434" s="157"/>
      <c r="H434" s="150" t="s">
        <v>936</v>
      </c>
      <c r="L434" s="150" t="s">
        <v>1010</v>
      </c>
      <c r="Q434" s="86"/>
      <c r="S434" s="38"/>
      <c r="T434" s="158" t="s">
        <v>88</v>
      </c>
      <c r="U434" s="145"/>
      <c r="V434" s="51"/>
      <c r="W434" s="55"/>
      <c r="X434" s="15"/>
      <c r="Y434" s="51"/>
      <c r="Z434" s="146"/>
      <c r="AB434" s="54"/>
      <c r="AC434" s="17"/>
      <c r="AD434" s="15"/>
      <c r="AE434" s="64"/>
      <c r="AG434" s="17"/>
      <c r="AH434" s="51"/>
      <c r="AJ434" s="6"/>
      <c r="AO434" s="31"/>
    </row>
    <row r="435" spans="2:41" s="3" customFormat="1" ht="9.9499999999999993" customHeight="1" x14ac:dyDescent="0.2">
      <c r="C435" s="155"/>
      <c r="D435" s="39"/>
      <c r="E435" s="150" t="s">
        <v>754</v>
      </c>
      <c r="F435" s="157"/>
      <c r="H435" s="150" t="s">
        <v>874</v>
      </c>
      <c r="L435" s="150" t="s">
        <v>753</v>
      </c>
      <c r="Q435" s="86"/>
      <c r="S435" s="38"/>
      <c r="T435" s="158" t="s">
        <v>88</v>
      </c>
      <c r="U435" s="145"/>
      <c r="V435" s="51"/>
      <c r="W435" s="55"/>
      <c r="X435" s="15"/>
      <c r="Y435" s="51"/>
      <c r="Z435" s="146"/>
      <c r="AB435" s="54"/>
      <c r="AC435" s="17"/>
      <c r="AD435" s="15"/>
      <c r="AE435" s="64"/>
      <c r="AG435" s="17"/>
      <c r="AH435" s="51"/>
      <c r="AJ435" s="6"/>
      <c r="AO435" s="31"/>
    </row>
    <row r="436" spans="2:41" s="3" customFormat="1" ht="9.9499999999999993" customHeight="1" x14ac:dyDescent="0.2">
      <c r="C436" s="155"/>
      <c r="D436" s="39"/>
      <c r="E436" s="150" t="s">
        <v>138</v>
      </c>
      <c r="F436" s="157"/>
      <c r="H436" s="150" t="s">
        <v>875</v>
      </c>
      <c r="L436" s="150" t="s">
        <v>935</v>
      </c>
      <c r="Q436" s="86"/>
      <c r="S436" s="38"/>
      <c r="T436" s="158" t="s">
        <v>88</v>
      </c>
      <c r="U436" s="145"/>
      <c r="V436" s="51"/>
      <c r="W436" s="55"/>
      <c r="X436" s="15"/>
      <c r="Y436" s="51"/>
      <c r="Z436" s="146"/>
      <c r="AB436" s="54"/>
      <c r="AC436" s="17"/>
      <c r="AD436" s="15"/>
      <c r="AE436" s="64"/>
      <c r="AG436" s="17"/>
      <c r="AH436" s="51"/>
      <c r="AJ436" s="6"/>
      <c r="AO436" s="31"/>
    </row>
    <row r="437" spans="2:41" s="3" customFormat="1" ht="9.9499999999999993" customHeight="1" x14ac:dyDescent="0.2">
      <c r="C437" s="155"/>
      <c r="D437" s="39"/>
      <c r="E437" s="150" t="s">
        <v>136</v>
      </c>
      <c r="F437" s="157"/>
      <c r="H437" s="150" t="s">
        <v>876</v>
      </c>
      <c r="L437" s="150" t="s">
        <v>934</v>
      </c>
      <c r="Q437" s="86"/>
      <c r="S437" s="38"/>
      <c r="T437" s="158" t="s">
        <v>88</v>
      </c>
      <c r="U437" s="145"/>
      <c r="V437" s="51"/>
      <c r="W437" s="55"/>
      <c r="X437" s="15"/>
      <c r="Y437" s="51"/>
      <c r="Z437" s="146"/>
      <c r="AB437" s="54"/>
      <c r="AC437" s="17"/>
      <c r="AD437" s="15"/>
      <c r="AE437" s="64"/>
      <c r="AG437" s="17"/>
      <c r="AH437" s="51"/>
      <c r="AJ437" s="6"/>
      <c r="AO437" s="31"/>
    </row>
    <row r="438" spans="2:41" s="3" customFormat="1" ht="1.5" customHeight="1" x14ac:dyDescent="0.2">
      <c r="H438" s="150"/>
      <c r="P438" s="73"/>
      <c r="Q438" s="86"/>
      <c r="R438" s="6"/>
      <c r="S438" s="38"/>
      <c r="T438" s="6"/>
      <c r="U438" s="5"/>
      <c r="V438" s="51"/>
      <c r="W438" s="55"/>
      <c r="X438" s="15"/>
      <c r="Y438" s="51"/>
      <c r="Z438" s="38"/>
      <c r="AA438" s="38"/>
      <c r="AB438" s="54"/>
      <c r="AC438" s="17"/>
      <c r="AD438" s="15"/>
      <c r="AE438" s="64"/>
      <c r="AF438" s="118"/>
      <c r="AG438" s="38"/>
      <c r="AH438" s="51"/>
      <c r="AJ438" s="17"/>
      <c r="AK438" s="17"/>
      <c r="AL438" s="17"/>
      <c r="AM438" s="17"/>
      <c r="AO438" s="31" t="s">
        <v>59</v>
      </c>
    </row>
    <row r="439" spans="2:41" s="3" customFormat="1" ht="9.9499999999999993" customHeight="1" x14ac:dyDescent="0.2">
      <c r="B439" s="107" t="s">
        <v>55</v>
      </c>
      <c r="D439" s="39" t="s">
        <v>88</v>
      </c>
      <c r="E439" s="73" t="s">
        <v>116</v>
      </c>
      <c r="F439" s="73"/>
      <c r="G439" s="30" t="s">
        <v>47</v>
      </c>
      <c r="H439" s="30"/>
      <c r="I439" s="30"/>
      <c r="J439" s="30"/>
      <c r="K439" s="30"/>
      <c r="L439" s="30"/>
      <c r="M439" s="30"/>
      <c r="N439" s="30"/>
      <c r="P439" s="73" t="s">
        <v>277</v>
      </c>
      <c r="Q439" s="86"/>
      <c r="R439" s="29" t="s">
        <v>100</v>
      </c>
      <c r="S439" s="38">
        <f>IF(Suggested="Yes",AA439,AG439)</f>
        <v>10.45</v>
      </c>
      <c r="T439" s="36" t="s">
        <v>46</v>
      </c>
      <c r="U439" s="5" t="str">
        <f>+Instructions!$B$3</f>
        <v>D</v>
      </c>
      <c r="V439" s="51"/>
      <c r="W439" s="55">
        <f>+Instructions!$C$22</f>
        <v>0</v>
      </c>
      <c r="X439" s="17">
        <f>ROUND($AA439*(1-W439)+0.004999,2)</f>
        <v>10.45</v>
      </c>
      <c r="Y439" s="51"/>
      <c r="Z439" s="6" t="s">
        <v>1201</v>
      </c>
      <c r="AA439" s="38">
        <v>10.45</v>
      </c>
      <c r="AB439" s="59">
        <f>+W439</f>
        <v>0</v>
      </c>
      <c r="AC439" s="17">
        <f>+X439</f>
        <v>10.45</v>
      </c>
      <c r="AD439" s="12">
        <f>(AG439-AC439)/AG439</f>
        <v>0</v>
      </c>
      <c r="AE439" s="115"/>
      <c r="AF439" s="122">
        <v>1</v>
      </c>
      <c r="AG439" s="37">
        <f>SUM(AJ439:AL439)+AE439</f>
        <v>10.45</v>
      </c>
      <c r="AH439" s="51"/>
      <c r="AJ439" s="17">
        <f>ROUND(AC439/(1-VLOOKUP(AF439,Group,2,FALSE)),2)</f>
        <v>10.45</v>
      </c>
      <c r="AK439" s="17">
        <f>IF(VLOOKUP(AF439,Group,5,FALSE)="YES",VLOOKUP(ROUND(ROUND(AJ439,1)-AJ439,2),Round,2,FALSE)+VLOOKUP(AF439,Group,6,FALSE),0)</f>
        <v>0</v>
      </c>
      <c r="AL439" s="17">
        <f>IF(VLOOKUP(AF439,Group,7,FALSE)="",0,ROUND(AJ439-0.04999,1)-AJ439+AM439)</f>
        <v>0</v>
      </c>
      <c r="AM439" s="17" t="str">
        <f>IF(VLOOKUP(AF439,Group,7,FALSE)="","",VLOOKUP(AF439,Group,7,FALSE))</f>
        <v/>
      </c>
      <c r="AO439" s="31" t="s">
        <v>59</v>
      </c>
    </row>
    <row r="440" spans="2:41" s="3" customFormat="1" ht="1.5" customHeight="1" x14ac:dyDescent="0.2">
      <c r="P440" s="73"/>
      <c r="Q440" s="86"/>
      <c r="R440" s="6"/>
      <c r="S440" s="38"/>
      <c r="T440" s="6"/>
      <c r="U440" s="5"/>
      <c r="V440" s="51"/>
      <c r="W440" s="55"/>
      <c r="X440" s="15"/>
      <c r="Y440" s="51"/>
      <c r="Z440" s="38"/>
      <c r="AA440" s="38"/>
      <c r="AB440" s="54"/>
      <c r="AC440" s="17"/>
      <c r="AD440" s="15"/>
      <c r="AE440" s="64"/>
      <c r="AF440" s="118"/>
      <c r="AG440" s="38"/>
      <c r="AH440" s="51"/>
      <c r="AJ440" s="17"/>
      <c r="AK440" s="17"/>
      <c r="AL440" s="17"/>
      <c r="AM440" s="17"/>
      <c r="AO440" s="31" t="s">
        <v>59</v>
      </c>
    </row>
    <row r="441" spans="2:41" s="191" customFormat="1" ht="9.6" customHeight="1" x14ac:dyDescent="0.2">
      <c r="D441" s="192" t="s">
        <v>52</v>
      </c>
      <c r="E441" s="191" t="s">
        <v>1068</v>
      </c>
      <c r="P441" s="193"/>
      <c r="Q441" s="194"/>
      <c r="R441" s="195"/>
      <c r="S441" s="196"/>
      <c r="T441" s="195"/>
      <c r="U441" s="197"/>
      <c r="V441" s="198"/>
      <c r="W441" s="201"/>
      <c r="X441" s="200"/>
      <c r="Y441" s="198"/>
      <c r="Z441" s="196"/>
      <c r="AA441" s="196"/>
      <c r="AB441" s="202"/>
      <c r="AC441" s="199"/>
      <c r="AD441" s="200"/>
      <c r="AE441" s="203"/>
      <c r="AF441" s="204"/>
      <c r="AG441" s="196"/>
      <c r="AH441" s="198"/>
      <c r="AJ441" s="199"/>
      <c r="AK441" s="199"/>
      <c r="AL441" s="199"/>
      <c r="AM441" s="199"/>
      <c r="AO441" s="205"/>
    </row>
    <row r="442" spans="2:41" s="191" customFormat="1" ht="9.6" customHeight="1" x14ac:dyDescent="0.2">
      <c r="E442" s="191" t="s">
        <v>801</v>
      </c>
      <c r="P442" s="193"/>
      <c r="Q442" s="194"/>
      <c r="R442" s="195"/>
      <c r="S442" s="196"/>
      <c r="T442" s="195"/>
      <c r="U442" s="197"/>
      <c r="V442" s="198"/>
      <c r="W442" s="201"/>
      <c r="X442" s="200"/>
      <c r="Y442" s="198"/>
      <c r="Z442" s="196"/>
      <c r="AA442" s="196"/>
      <c r="AB442" s="202"/>
      <c r="AC442" s="199"/>
      <c r="AD442" s="200"/>
      <c r="AE442" s="203"/>
      <c r="AF442" s="204"/>
      <c r="AG442" s="196"/>
      <c r="AH442" s="198"/>
      <c r="AJ442" s="199"/>
      <c r="AK442" s="199"/>
      <c r="AL442" s="199"/>
      <c r="AM442" s="199"/>
      <c r="AO442" s="205"/>
    </row>
    <row r="443" spans="2:41" s="3" customFormat="1" ht="1.5" customHeight="1" x14ac:dyDescent="0.2">
      <c r="P443" s="73"/>
      <c r="Q443" s="86"/>
      <c r="R443" s="6"/>
      <c r="S443" s="38"/>
      <c r="T443" s="6"/>
      <c r="U443" s="5"/>
      <c r="V443" s="51"/>
      <c r="W443" s="55"/>
      <c r="X443" s="15"/>
      <c r="Y443" s="51"/>
      <c r="Z443" s="38"/>
      <c r="AA443" s="38"/>
      <c r="AB443" s="54"/>
      <c r="AC443" s="17"/>
      <c r="AD443" s="15"/>
      <c r="AE443" s="64"/>
      <c r="AF443" s="118"/>
      <c r="AG443" s="38"/>
      <c r="AH443" s="51"/>
      <c r="AJ443" s="17"/>
      <c r="AK443" s="17"/>
      <c r="AL443" s="17"/>
      <c r="AM443" s="17"/>
      <c r="AO443" s="31" t="s">
        <v>59</v>
      </c>
    </row>
    <row r="444" spans="2:41" s="191" customFormat="1" ht="9.6" customHeight="1" x14ac:dyDescent="0.2">
      <c r="C444" s="155" t="s">
        <v>1181</v>
      </c>
      <c r="P444" s="193"/>
      <c r="Q444" s="194"/>
      <c r="R444" s="195"/>
      <c r="S444" s="196"/>
      <c r="T444" s="195"/>
      <c r="U444" s="197"/>
      <c r="V444" s="198"/>
      <c r="W444" s="201"/>
      <c r="X444" s="200"/>
      <c r="Y444" s="198"/>
      <c r="Z444" s="196"/>
      <c r="AA444" s="196"/>
      <c r="AB444" s="202"/>
      <c r="AC444" s="199"/>
      <c r="AD444" s="200"/>
      <c r="AE444" s="203"/>
      <c r="AF444" s="204"/>
      <c r="AG444" s="196"/>
      <c r="AH444" s="198"/>
      <c r="AJ444" s="199"/>
      <c r="AK444" s="199"/>
      <c r="AL444" s="199"/>
      <c r="AM444" s="199"/>
      <c r="AO444" s="205"/>
    </row>
    <row r="445" spans="2:41" s="3" customFormat="1" ht="9.9499999999999993" customHeight="1" x14ac:dyDescent="0.2">
      <c r="C445" s="154" t="s">
        <v>1185</v>
      </c>
      <c r="D445" s="147"/>
      <c r="E445" s="147"/>
      <c r="L445" s="3" t="s">
        <v>88</v>
      </c>
      <c r="M445" s="3" t="s">
        <v>88</v>
      </c>
      <c r="P445" s="148"/>
      <c r="Q445" s="6"/>
      <c r="R445" s="218" t="s">
        <v>522</v>
      </c>
      <c r="S445" s="219" t="s">
        <v>530</v>
      </c>
      <c r="T445" s="222"/>
      <c r="U445" s="5"/>
      <c r="V445" s="51"/>
      <c r="W445" s="69"/>
      <c r="X445" s="69"/>
      <c r="Y445" s="51"/>
      <c r="Z445" s="38"/>
      <c r="AA445" s="38"/>
      <c r="AB445" s="54"/>
      <c r="AC445" s="17"/>
      <c r="AD445" s="15"/>
      <c r="AE445" s="64"/>
      <c r="AF445" s="118"/>
      <c r="AG445" s="17"/>
      <c r="AH445" s="51"/>
      <c r="AJ445" s="17"/>
      <c r="AK445" s="17"/>
      <c r="AL445" s="17"/>
      <c r="AM445" s="17"/>
      <c r="AO445" s="31" t="s">
        <v>59</v>
      </c>
    </row>
    <row r="446" spans="2:41" s="3" customFormat="1" ht="2.4500000000000002" customHeight="1" x14ac:dyDescent="0.2">
      <c r="I446" s="3" t="s">
        <v>88</v>
      </c>
      <c r="P446" s="73"/>
      <c r="Q446" s="86"/>
      <c r="R446" s="6"/>
      <c r="S446" s="38"/>
      <c r="T446" s="6"/>
      <c r="U446" s="5"/>
      <c r="V446" s="51"/>
      <c r="W446" s="55"/>
      <c r="X446" s="15"/>
      <c r="Y446" s="51"/>
      <c r="Z446" s="38"/>
      <c r="AA446" s="38"/>
      <c r="AB446" s="54"/>
      <c r="AC446" s="17"/>
      <c r="AD446" s="15"/>
      <c r="AE446" s="64"/>
      <c r="AF446" s="118"/>
      <c r="AG446" s="38"/>
      <c r="AH446" s="51"/>
      <c r="AJ446" s="17"/>
      <c r="AK446" s="17"/>
      <c r="AL446" s="17"/>
      <c r="AM446" s="17"/>
      <c r="AO446" s="31" t="s">
        <v>59</v>
      </c>
    </row>
    <row r="447" spans="2:41" s="3" customFormat="1" ht="9.9499999999999993" customHeight="1" x14ac:dyDescent="0.2">
      <c r="C447" s="155" t="s">
        <v>218</v>
      </c>
      <c r="D447" s="154" t="s">
        <v>219</v>
      </c>
      <c r="E447" s="157"/>
      <c r="F447" s="157"/>
      <c r="Q447" s="86"/>
      <c r="S447" s="38"/>
      <c r="T447" s="158" t="s">
        <v>88</v>
      </c>
      <c r="U447" s="145"/>
      <c r="V447" s="51"/>
      <c r="W447" s="55"/>
      <c r="X447" s="15"/>
      <c r="Y447" s="51"/>
      <c r="Z447" s="146"/>
      <c r="AB447" s="54"/>
      <c r="AC447" s="17"/>
      <c r="AD447" s="15"/>
      <c r="AE447" s="64"/>
      <c r="AG447" s="17"/>
      <c r="AH447" s="51"/>
      <c r="AJ447" s="6"/>
      <c r="AO447" s="31"/>
    </row>
    <row r="448" spans="2:41" s="3" customFormat="1" ht="2.85" customHeight="1" x14ac:dyDescent="0.2">
      <c r="P448" s="73"/>
      <c r="Q448" s="86"/>
      <c r="R448" s="6"/>
      <c r="S448" s="38"/>
      <c r="T448" s="6"/>
      <c r="U448" s="5"/>
      <c r="V448" s="51"/>
      <c r="W448" s="55"/>
      <c r="X448" s="15"/>
      <c r="Y448" s="51"/>
      <c r="Z448" s="38"/>
      <c r="AA448" s="38"/>
      <c r="AB448" s="54"/>
      <c r="AC448" s="17"/>
      <c r="AD448" s="15"/>
      <c r="AE448" s="64"/>
      <c r="AF448" s="118"/>
      <c r="AG448" s="38"/>
      <c r="AH448" s="51"/>
      <c r="AJ448" s="17"/>
      <c r="AK448" s="17"/>
      <c r="AL448" s="17"/>
      <c r="AM448" s="17"/>
      <c r="AO448" s="31" t="s">
        <v>59</v>
      </c>
    </row>
    <row r="449" spans="2:41" s="3" customFormat="1" ht="9.9499999999999993" customHeight="1" x14ac:dyDescent="0.2">
      <c r="C449" s="155"/>
      <c r="D449" s="150" t="s">
        <v>1014</v>
      </c>
      <c r="E449" s="208"/>
      <c r="F449" s="150"/>
      <c r="G449" s="150" t="s">
        <v>1035</v>
      </c>
      <c r="H449" s="150"/>
      <c r="J449" s="150"/>
      <c r="K449" s="150" t="s">
        <v>1041</v>
      </c>
      <c r="L449" s="208"/>
      <c r="M449" s="30"/>
      <c r="N449" s="150" t="s">
        <v>1048</v>
      </c>
      <c r="R449" s="30"/>
      <c r="S449" s="30"/>
      <c r="T449" s="30"/>
      <c r="V449" s="51"/>
      <c r="W449" s="69"/>
      <c r="X449" s="69"/>
      <c r="Y449" s="51"/>
      <c r="Z449" s="38"/>
      <c r="AA449" s="38"/>
      <c r="AB449" s="54"/>
      <c r="AC449" s="17"/>
      <c r="AD449" s="15"/>
      <c r="AE449" s="64"/>
      <c r="AF449" s="118"/>
      <c r="AG449" s="17"/>
      <c r="AH449" s="51"/>
      <c r="AJ449" s="17"/>
      <c r="AK449" s="17"/>
      <c r="AL449" s="17"/>
      <c r="AM449" s="17"/>
      <c r="AO449" s="31" t="s">
        <v>59</v>
      </c>
    </row>
    <row r="450" spans="2:41" s="3" customFormat="1" ht="9.9499999999999993" customHeight="1" x14ac:dyDescent="0.2">
      <c r="C450" s="155"/>
      <c r="D450" s="150" t="s">
        <v>755</v>
      </c>
      <c r="E450" s="208"/>
      <c r="F450" s="156"/>
      <c r="G450" s="150" t="s">
        <v>1036</v>
      </c>
      <c r="H450" s="156"/>
      <c r="J450" s="150"/>
      <c r="K450" s="150" t="s">
        <v>1042</v>
      </c>
      <c r="L450" s="156"/>
      <c r="M450" s="150"/>
      <c r="N450" s="150" t="s">
        <v>1047</v>
      </c>
      <c r="R450" s="30"/>
      <c r="S450" s="30"/>
      <c r="T450" s="30"/>
      <c r="V450" s="51"/>
      <c r="W450" s="69"/>
      <c r="X450" s="69"/>
      <c r="Y450" s="51"/>
      <c r="Z450" s="38"/>
      <c r="AA450" s="38"/>
      <c r="AB450" s="54"/>
      <c r="AC450" s="17"/>
      <c r="AD450" s="15"/>
      <c r="AE450" s="64"/>
      <c r="AF450" s="118"/>
      <c r="AG450" s="17"/>
      <c r="AH450" s="51"/>
      <c r="AJ450" s="17"/>
      <c r="AK450" s="17"/>
      <c r="AL450" s="17"/>
      <c r="AM450" s="17"/>
      <c r="AO450" s="31" t="s">
        <v>59</v>
      </c>
    </row>
    <row r="451" spans="2:41" s="3" customFormat="1" ht="9.9499999999999993" customHeight="1" x14ac:dyDescent="0.2">
      <c r="C451" s="152"/>
      <c r="D451" s="150" t="s">
        <v>140</v>
      </c>
      <c r="E451" s="208"/>
      <c r="F451" s="150"/>
      <c r="G451" s="150" t="s">
        <v>1037</v>
      </c>
      <c r="H451" s="150"/>
      <c r="J451" s="150"/>
      <c r="K451" s="150" t="s">
        <v>1043</v>
      </c>
      <c r="L451" s="150"/>
      <c r="M451" s="208"/>
      <c r="N451" s="150" t="s">
        <v>1049</v>
      </c>
      <c r="R451" s="30"/>
      <c r="S451" s="30"/>
      <c r="T451" s="30"/>
      <c r="V451" s="51"/>
      <c r="W451" s="69"/>
      <c r="X451" s="69"/>
      <c r="Y451" s="51"/>
      <c r="Z451" s="38"/>
      <c r="AA451" s="38"/>
      <c r="AB451" s="54"/>
      <c r="AC451" s="17"/>
      <c r="AD451" s="15"/>
      <c r="AE451" s="64"/>
      <c r="AF451" s="118"/>
      <c r="AG451" s="17"/>
      <c r="AH451" s="51"/>
      <c r="AJ451" s="17"/>
      <c r="AK451" s="17"/>
      <c r="AL451" s="17"/>
      <c r="AM451" s="17"/>
      <c r="AO451" s="31" t="s">
        <v>59</v>
      </c>
    </row>
    <row r="452" spans="2:41" s="3" customFormat="1" ht="9.9499999999999993" customHeight="1" x14ac:dyDescent="0.2">
      <c r="C452" s="155"/>
      <c r="D452" s="150" t="s">
        <v>143</v>
      </c>
      <c r="E452" s="208"/>
      <c r="F452" s="150"/>
      <c r="G452" s="150" t="s">
        <v>1038</v>
      </c>
      <c r="H452" s="150"/>
      <c r="J452" s="150"/>
      <c r="K452" s="150" t="s">
        <v>1044</v>
      </c>
      <c r="L452" s="208"/>
      <c r="M452" s="30"/>
      <c r="N452" s="150" t="s">
        <v>1050</v>
      </c>
      <c r="R452" s="30"/>
      <c r="S452" s="30"/>
      <c r="T452" s="30"/>
      <c r="V452" s="51"/>
      <c r="W452" s="69"/>
      <c r="X452" s="69"/>
      <c r="Y452" s="51"/>
      <c r="Z452" s="38"/>
      <c r="AA452" s="38"/>
      <c r="AB452" s="54"/>
      <c r="AC452" s="17"/>
      <c r="AD452" s="15"/>
      <c r="AE452" s="64"/>
      <c r="AF452" s="118"/>
      <c r="AG452" s="17"/>
      <c r="AH452" s="51"/>
      <c r="AJ452" s="17"/>
      <c r="AK452" s="17"/>
      <c r="AL452" s="17"/>
      <c r="AM452" s="17"/>
      <c r="AO452" s="31" t="s">
        <v>59</v>
      </c>
    </row>
    <row r="453" spans="2:41" s="3" customFormat="1" ht="9.9499999999999993" customHeight="1" x14ac:dyDescent="0.2">
      <c r="C453" s="155"/>
      <c r="D453" s="150" t="s">
        <v>144</v>
      </c>
      <c r="E453" s="208"/>
      <c r="F453" s="156"/>
      <c r="G453" s="150" t="s">
        <v>1039</v>
      </c>
      <c r="H453" s="156"/>
      <c r="J453" s="150"/>
      <c r="K453" s="150" t="s">
        <v>1045</v>
      </c>
      <c r="L453" s="156"/>
      <c r="M453" s="150"/>
      <c r="N453" s="150"/>
      <c r="R453" s="30"/>
      <c r="S453" s="30"/>
      <c r="T453" s="30"/>
      <c r="V453" s="51"/>
      <c r="W453" s="69"/>
      <c r="X453" s="69"/>
      <c r="Y453" s="51"/>
      <c r="Z453" s="38"/>
      <c r="AA453" s="38"/>
      <c r="AB453" s="54"/>
      <c r="AC453" s="17"/>
      <c r="AD453" s="15"/>
      <c r="AE453" s="64"/>
      <c r="AF453" s="118"/>
      <c r="AG453" s="17"/>
      <c r="AH453" s="51"/>
      <c r="AJ453" s="17"/>
      <c r="AK453" s="17"/>
      <c r="AL453" s="17"/>
      <c r="AM453" s="17"/>
      <c r="AO453" s="31" t="s">
        <v>59</v>
      </c>
    </row>
    <row r="454" spans="2:41" s="3" customFormat="1" ht="9.9499999999999993" customHeight="1" x14ac:dyDescent="0.2">
      <c r="C454" s="152"/>
      <c r="D454" s="150" t="s">
        <v>879</v>
      </c>
      <c r="E454" s="208"/>
      <c r="F454" s="150"/>
      <c r="G454" s="150" t="s">
        <v>1040</v>
      </c>
      <c r="H454" s="150"/>
      <c r="J454" s="150"/>
      <c r="K454" s="150" t="s">
        <v>1046</v>
      </c>
      <c r="L454" s="150"/>
      <c r="M454" s="208"/>
      <c r="N454" s="150"/>
      <c r="R454" s="30"/>
      <c r="S454" s="30"/>
      <c r="T454" s="30"/>
      <c r="V454" s="51"/>
      <c r="W454" s="69"/>
      <c r="X454" s="69"/>
      <c r="Y454" s="51"/>
      <c r="Z454" s="38"/>
      <c r="AA454" s="38"/>
      <c r="AB454" s="54"/>
      <c r="AC454" s="17"/>
      <c r="AD454" s="15"/>
      <c r="AE454" s="64"/>
      <c r="AF454" s="118"/>
      <c r="AG454" s="17"/>
      <c r="AH454" s="51"/>
      <c r="AJ454" s="17"/>
      <c r="AK454" s="17"/>
      <c r="AL454" s="17"/>
      <c r="AM454" s="17"/>
      <c r="AO454" s="31" t="s">
        <v>59</v>
      </c>
    </row>
    <row r="455" spans="2:41" s="3" customFormat="1" ht="1.5" customHeight="1" x14ac:dyDescent="0.2">
      <c r="P455" s="73"/>
      <c r="Q455" s="86"/>
      <c r="R455" s="6"/>
      <c r="S455" s="38"/>
      <c r="T455" s="6"/>
      <c r="U455" s="5"/>
      <c r="V455" s="51"/>
      <c r="W455" s="55"/>
      <c r="X455" s="15"/>
      <c r="Y455" s="51"/>
      <c r="Z455" s="38"/>
      <c r="AA455" s="38"/>
      <c r="AB455" s="54"/>
      <c r="AC455" s="17"/>
      <c r="AD455" s="15"/>
      <c r="AE455" s="64"/>
      <c r="AF455" s="118"/>
      <c r="AG455" s="38"/>
      <c r="AH455" s="51"/>
      <c r="AJ455" s="17"/>
      <c r="AK455" s="17"/>
      <c r="AL455" s="17"/>
      <c r="AM455" s="17"/>
      <c r="AO455" s="31" t="s">
        <v>59</v>
      </c>
    </row>
    <row r="456" spans="2:41" s="3" customFormat="1" ht="9.9499999999999993" customHeight="1" x14ac:dyDescent="0.2">
      <c r="B456" s="107" t="s">
        <v>55</v>
      </c>
      <c r="D456" s="39"/>
      <c r="E456" s="73" t="s">
        <v>93</v>
      </c>
      <c r="F456" s="73"/>
      <c r="G456" s="30" t="s">
        <v>47</v>
      </c>
      <c r="H456" s="30"/>
      <c r="I456" s="30"/>
      <c r="J456" s="30"/>
      <c r="K456" s="30"/>
      <c r="L456" s="30"/>
      <c r="M456" s="30"/>
      <c r="N456" s="30"/>
      <c r="P456" s="73" t="s">
        <v>104</v>
      </c>
      <c r="Q456" s="86"/>
      <c r="R456" s="29" t="s">
        <v>100</v>
      </c>
      <c r="S456" s="38">
        <f>IF(Suggested="Yes",AA456,AG456)</f>
        <v>13</v>
      </c>
      <c r="T456" s="36" t="s">
        <v>46</v>
      </c>
      <c r="U456" s="5" t="str">
        <f>+Instructions!$B$3</f>
        <v>D</v>
      </c>
      <c r="V456" s="51"/>
      <c r="W456" s="55">
        <f>+Instructions!$C$22</f>
        <v>0</v>
      </c>
      <c r="X456" s="17">
        <f t="shared" ref="X456" si="104">ROUND($AA456*(1-W456)+0.004999,2)</f>
        <v>13</v>
      </c>
      <c r="Y456" s="51"/>
      <c r="Z456" s="6" t="s">
        <v>1200</v>
      </c>
      <c r="AA456" s="38">
        <v>13</v>
      </c>
      <c r="AB456" s="59">
        <f t="shared" ref="AB456" si="105">+W456</f>
        <v>0</v>
      </c>
      <c r="AC456" s="17">
        <f t="shared" ref="AC456" si="106">+X456</f>
        <v>13</v>
      </c>
      <c r="AD456" s="12">
        <f t="shared" ref="AD456" si="107">(AG456-AC456)/AG456</f>
        <v>0</v>
      </c>
      <c r="AE456" s="115"/>
      <c r="AF456" s="122">
        <v>1</v>
      </c>
      <c r="AG456" s="37">
        <f t="shared" ref="AG456" si="108">SUM(AJ456:AL456)+AE456</f>
        <v>13</v>
      </c>
      <c r="AH456" s="51"/>
      <c r="AJ456" s="17">
        <f t="shared" ref="AJ456" si="109">ROUND(AC456/(1-VLOOKUP(AF456,Group,2,FALSE)),2)</f>
        <v>13</v>
      </c>
      <c r="AK456" s="17">
        <f t="shared" ref="AK456" si="110">IF(VLOOKUP(AF456,Group,5,FALSE)="YES",VLOOKUP(ROUND(ROUND(AJ456,1)-AJ456,2),Round,2,FALSE)+VLOOKUP(AF456,Group,6,FALSE),0)</f>
        <v>0</v>
      </c>
      <c r="AL456" s="17">
        <f t="shared" ref="AL456" si="111">IF(VLOOKUP(AF456,Group,7,FALSE)="",0,ROUND(AJ456-0.04999,1)-AJ456+AM456)</f>
        <v>0</v>
      </c>
      <c r="AM456" s="17" t="str">
        <f t="shared" ref="AM456" si="112">IF(VLOOKUP(AF456,Group,7,FALSE)="","",VLOOKUP(AF456,Group,7,FALSE))</f>
        <v/>
      </c>
      <c r="AO456" s="93" t="s">
        <v>59</v>
      </c>
    </row>
    <row r="457" spans="2:41" s="3" customFormat="1" ht="9.9499999999999993" customHeight="1" x14ac:dyDescent="0.2">
      <c r="B457" s="107" t="s">
        <v>55</v>
      </c>
      <c r="D457" s="39"/>
      <c r="E457" s="73" t="s">
        <v>109</v>
      </c>
      <c r="F457" s="73"/>
      <c r="G457" s="30" t="s">
        <v>47</v>
      </c>
      <c r="H457" s="30"/>
      <c r="I457" s="30"/>
      <c r="J457" s="30"/>
      <c r="K457" s="30"/>
      <c r="L457" s="30"/>
      <c r="M457" s="30"/>
      <c r="N457" s="30"/>
      <c r="P457" s="73" t="s">
        <v>92</v>
      </c>
      <c r="Q457" s="86"/>
      <c r="R457" s="29" t="s">
        <v>100</v>
      </c>
      <c r="S457" s="38">
        <f>IF(Suggested="Yes",AA457,AG457)</f>
        <v>10.25</v>
      </c>
      <c r="T457" s="36" t="s">
        <v>46</v>
      </c>
      <c r="U457" s="5" t="str">
        <f>+Instructions!$B$3</f>
        <v>D</v>
      </c>
      <c r="V457" s="51"/>
      <c r="W457" s="55">
        <f>+Instructions!$C$22</f>
        <v>0</v>
      </c>
      <c r="X457" s="17">
        <f>ROUND($AA457*(1-W457)+0.004999,2)</f>
        <v>10.25</v>
      </c>
      <c r="Y457" s="51"/>
      <c r="Z457" s="6" t="s">
        <v>1201</v>
      </c>
      <c r="AA457" s="38">
        <v>10.25</v>
      </c>
      <c r="AB457" s="59">
        <f>+W457</f>
        <v>0</v>
      </c>
      <c r="AC457" s="17">
        <f>+X457</f>
        <v>10.25</v>
      </c>
      <c r="AD457" s="12">
        <f>(AG457-AC457)/AG457</f>
        <v>0</v>
      </c>
      <c r="AE457" s="115"/>
      <c r="AF457" s="122">
        <v>1</v>
      </c>
      <c r="AG457" s="37">
        <f>SUM(AJ457:AL457)+AE457</f>
        <v>10.25</v>
      </c>
      <c r="AH457" s="51"/>
      <c r="AJ457" s="17">
        <f>ROUND(AC457/(1-VLOOKUP(AF457,Group,2,FALSE)),2)</f>
        <v>10.25</v>
      </c>
      <c r="AK457" s="17">
        <f>IF(VLOOKUP(AF457,Group,5,FALSE)="YES",VLOOKUP(ROUND(ROUND(AJ457,1)-AJ457,2),Round,2,FALSE)+VLOOKUP(AF457,Group,6,FALSE),0)</f>
        <v>0</v>
      </c>
      <c r="AL457" s="17">
        <f>IF(VLOOKUP(AF457,Group,7,FALSE)="",0,ROUND(AJ457-0.04999,1)-AJ457+AM457)</f>
        <v>0</v>
      </c>
      <c r="AM457" s="17" t="str">
        <f>IF(VLOOKUP(AF457,Group,7,FALSE)="","",VLOOKUP(AF457,Group,7,FALSE))</f>
        <v/>
      </c>
      <c r="AO457" s="31" t="s">
        <v>59</v>
      </c>
    </row>
    <row r="458" spans="2:41" s="3" customFormat="1" ht="1.5" customHeight="1" x14ac:dyDescent="0.2">
      <c r="P458" s="73"/>
      <c r="Q458" s="86"/>
      <c r="R458" s="6"/>
      <c r="S458" s="38"/>
      <c r="T458" s="6"/>
      <c r="U458" s="5"/>
      <c r="V458" s="51"/>
      <c r="W458" s="55"/>
      <c r="X458" s="15"/>
      <c r="Y458" s="51"/>
      <c r="Z458" s="38"/>
      <c r="AA458" s="38"/>
      <c r="AB458" s="54"/>
      <c r="AC458" s="17"/>
      <c r="AD458" s="15"/>
      <c r="AE458" s="64"/>
      <c r="AF458" s="118"/>
      <c r="AG458" s="38"/>
      <c r="AH458" s="51"/>
      <c r="AJ458" s="17"/>
      <c r="AK458" s="17"/>
      <c r="AL458" s="17"/>
      <c r="AM458" s="17"/>
      <c r="AO458" s="31" t="s">
        <v>59</v>
      </c>
    </row>
    <row r="459" spans="2:41" s="191" customFormat="1" ht="9.6" customHeight="1" x14ac:dyDescent="0.2">
      <c r="D459" s="192" t="s">
        <v>52</v>
      </c>
      <c r="E459" s="191" t="s">
        <v>1069</v>
      </c>
      <c r="P459" s="193"/>
      <c r="Q459" s="194"/>
      <c r="R459" s="195"/>
      <c r="S459" s="196"/>
      <c r="T459" s="195"/>
      <c r="U459" s="197"/>
      <c r="V459" s="198"/>
      <c r="W459" s="201"/>
      <c r="X459" s="200"/>
      <c r="Y459" s="198"/>
      <c r="Z459" s="196"/>
      <c r="AA459" s="196"/>
      <c r="AB459" s="202"/>
      <c r="AC459" s="199"/>
      <c r="AD459" s="200"/>
      <c r="AE459" s="203"/>
      <c r="AF459" s="204"/>
      <c r="AG459" s="196"/>
      <c r="AH459" s="198"/>
      <c r="AJ459" s="199"/>
      <c r="AK459" s="199"/>
      <c r="AL459" s="199"/>
      <c r="AM459" s="199"/>
      <c r="AO459" s="205"/>
    </row>
    <row r="460" spans="2:41" s="191" customFormat="1" ht="9.6" customHeight="1" x14ac:dyDescent="0.2">
      <c r="D460" s="192"/>
      <c r="E460" s="191" t="s">
        <v>1013</v>
      </c>
      <c r="P460" s="193"/>
      <c r="Q460" s="194"/>
      <c r="R460" s="195"/>
      <c r="S460" s="196"/>
      <c r="T460" s="195"/>
      <c r="U460" s="197"/>
      <c r="V460" s="198"/>
      <c r="W460" s="201"/>
      <c r="X460" s="200"/>
      <c r="Y460" s="198"/>
      <c r="Z460" s="196"/>
      <c r="AA460" s="196"/>
      <c r="AB460" s="202"/>
      <c r="AC460" s="199"/>
      <c r="AD460" s="200"/>
      <c r="AE460" s="203"/>
      <c r="AF460" s="204"/>
      <c r="AG460" s="196"/>
      <c r="AH460" s="198"/>
      <c r="AJ460" s="199"/>
      <c r="AK460" s="199"/>
      <c r="AL460" s="199"/>
      <c r="AM460" s="199"/>
      <c r="AO460" s="205"/>
    </row>
    <row r="461" spans="2:41" s="3" customFormat="1" ht="2.85" customHeight="1" x14ac:dyDescent="0.2">
      <c r="P461" s="73"/>
      <c r="Q461" s="86"/>
      <c r="R461" s="6"/>
      <c r="S461" s="38"/>
      <c r="T461" s="6"/>
      <c r="U461" s="5"/>
      <c r="V461" s="51"/>
      <c r="W461" s="55"/>
      <c r="X461" s="15"/>
      <c r="Y461" s="51"/>
      <c r="Z461" s="38"/>
      <c r="AA461" s="38"/>
      <c r="AB461" s="54"/>
      <c r="AC461" s="17"/>
      <c r="AD461" s="15"/>
      <c r="AE461" s="64"/>
      <c r="AF461" s="118"/>
      <c r="AG461" s="38"/>
      <c r="AH461" s="51"/>
      <c r="AJ461" s="17"/>
      <c r="AK461" s="17"/>
      <c r="AL461" s="17"/>
      <c r="AM461" s="17"/>
      <c r="AO461" s="31" t="s">
        <v>59</v>
      </c>
    </row>
    <row r="462" spans="2:41" s="3" customFormat="1" ht="9.9499999999999993" customHeight="1" x14ac:dyDescent="0.2">
      <c r="C462" s="155"/>
      <c r="D462" s="39" t="s">
        <v>8</v>
      </c>
      <c r="E462" s="157"/>
      <c r="F462" s="157"/>
      <c r="Q462" s="86"/>
      <c r="S462" s="38"/>
      <c r="T462" s="158" t="s">
        <v>88</v>
      </c>
      <c r="U462" s="145"/>
      <c r="V462" s="51"/>
      <c r="W462" s="55"/>
      <c r="X462" s="15"/>
      <c r="Y462" s="51"/>
      <c r="Z462" s="146"/>
      <c r="AB462" s="54"/>
      <c r="AC462" s="17"/>
      <c r="AD462" s="15"/>
      <c r="AE462" s="64"/>
      <c r="AG462" s="17"/>
      <c r="AH462" s="51"/>
      <c r="AJ462" s="6"/>
      <c r="AO462" s="31"/>
    </row>
    <row r="463" spans="2:41" s="3" customFormat="1" ht="2.1" customHeight="1" x14ac:dyDescent="0.2">
      <c r="P463" s="73"/>
      <c r="Q463" s="86"/>
      <c r="R463" s="6"/>
      <c r="S463" s="38"/>
      <c r="T463" s="6"/>
      <c r="U463" s="5"/>
      <c r="V463" s="51"/>
      <c r="W463" s="55"/>
      <c r="X463" s="15"/>
      <c r="Y463" s="51"/>
      <c r="Z463" s="38"/>
      <c r="AA463" s="38"/>
      <c r="AB463" s="54"/>
      <c r="AC463" s="17"/>
      <c r="AD463" s="15"/>
      <c r="AE463" s="64"/>
      <c r="AF463" s="118"/>
      <c r="AG463" s="38"/>
      <c r="AH463" s="51"/>
      <c r="AJ463" s="17"/>
      <c r="AK463" s="17"/>
      <c r="AL463" s="17"/>
      <c r="AM463" s="17"/>
      <c r="AO463" s="31" t="s">
        <v>59</v>
      </c>
    </row>
    <row r="464" spans="2:41" s="3" customFormat="1" ht="9.9499999999999993" customHeight="1" x14ac:dyDescent="0.2">
      <c r="C464" s="152"/>
      <c r="D464" s="150" t="s">
        <v>1014</v>
      </c>
      <c r="F464" s="150"/>
      <c r="G464" s="150" t="s">
        <v>1016</v>
      </c>
      <c r="H464" s="150"/>
      <c r="J464" s="150" t="s">
        <v>1023</v>
      </c>
      <c r="K464" s="150"/>
      <c r="N464" s="150" t="s">
        <v>888</v>
      </c>
      <c r="O464" s="30"/>
      <c r="P464" s="150"/>
      <c r="Q464" s="150"/>
      <c r="R464" s="30"/>
      <c r="S464" s="38"/>
      <c r="T464" s="30"/>
      <c r="U464" s="5"/>
      <c r="V464" s="51"/>
      <c r="W464" s="69"/>
      <c r="X464" s="69"/>
      <c r="Y464" s="51"/>
      <c r="Z464" s="38"/>
      <c r="AA464" s="38"/>
      <c r="AB464" s="54"/>
      <c r="AC464" s="17"/>
      <c r="AD464" s="15"/>
      <c r="AE464" s="64"/>
      <c r="AF464" s="118"/>
      <c r="AG464" s="17"/>
      <c r="AH464" s="51"/>
      <c r="AJ464" s="17"/>
      <c r="AK464" s="17"/>
      <c r="AL464" s="17"/>
      <c r="AM464" s="17"/>
      <c r="AO464" s="31" t="s">
        <v>59</v>
      </c>
    </row>
    <row r="465" spans="2:41" s="3" customFormat="1" ht="9.9499999999999993" customHeight="1" x14ac:dyDescent="0.2">
      <c r="C465" s="152"/>
      <c r="D465" s="150" t="s">
        <v>755</v>
      </c>
      <c r="F465" s="150"/>
      <c r="G465" s="150" t="s">
        <v>1017</v>
      </c>
      <c r="H465" s="150"/>
      <c r="J465" s="150" t="s">
        <v>1024</v>
      </c>
      <c r="K465" s="150"/>
      <c r="N465" s="150" t="s">
        <v>889</v>
      </c>
      <c r="O465" s="30"/>
      <c r="P465" s="150"/>
      <c r="Q465" s="30"/>
      <c r="R465" s="30"/>
      <c r="S465" s="38"/>
      <c r="T465" s="30"/>
      <c r="U465" s="5"/>
      <c r="V465" s="51"/>
      <c r="W465" s="69"/>
      <c r="X465" s="69"/>
      <c r="Y465" s="51"/>
      <c r="Z465" s="38"/>
      <c r="AA465" s="38"/>
      <c r="AB465" s="54"/>
      <c r="AC465" s="17"/>
      <c r="AD465" s="15"/>
      <c r="AE465" s="64"/>
      <c r="AF465" s="118"/>
      <c r="AG465" s="17"/>
      <c r="AH465" s="51"/>
      <c r="AJ465" s="17"/>
      <c r="AK465" s="17"/>
      <c r="AL465" s="17"/>
      <c r="AM465" s="17"/>
      <c r="AO465" s="31"/>
    </row>
    <row r="466" spans="2:41" s="3" customFormat="1" ht="9.75" customHeight="1" x14ac:dyDescent="0.2">
      <c r="C466" s="152"/>
      <c r="D466" s="150" t="s">
        <v>141</v>
      </c>
      <c r="F466" s="150"/>
      <c r="G466" s="150" t="s">
        <v>1018</v>
      </c>
      <c r="H466" s="150"/>
      <c r="J466" s="150" t="s">
        <v>1025</v>
      </c>
      <c r="K466" s="150"/>
      <c r="N466" s="150" t="s">
        <v>1032</v>
      </c>
      <c r="O466" s="30"/>
      <c r="Q466" s="150"/>
      <c r="R466" s="30"/>
      <c r="S466" s="38"/>
      <c r="T466" s="30"/>
      <c r="U466" s="5"/>
      <c r="V466" s="51"/>
      <c r="W466" s="69"/>
      <c r="X466" s="69"/>
      <c r="Y466" s="51"/>
      <c r="Z466" s="38"/>
      <c r="AA466" s="38"/>
      <c r="AB466" s="54"/>
      <c r="AC466" s="17"/>
      <c r="AD466" s="15"/>
      <c r="AE466" s="64"/>
      <c r="AF466" s="118"/>
      <c r="AG466" s="17"/>
      <c r="AH466" s="51"/>
      <c r="AJ466" s="17"/>
      <c r="AK466" s="17"/>
      <c r="AL466" s="17"/>
      <c r="AM466" s="17"/>
      <c r="AO466" s="31"/>
    </row>
    <row r="467" spans="2:41" s="3" customFormat="1" ht="9.9499999999999993" customHeight="1" x14ac:dyDescent="0.2">
      <c r="C467" s="152"/>
      <c r="D467" s="150" t="s">
        <v>140</v>
      </c>
      <c r="F467" s="150"/>
      <c r="G467" s="150" t="s">
        <v>1019</v>
      </c>
      <c r="H467" s="150"/>
      <c r="J467" s="150" t="s">
        <v>1026</v>
      </c>
      <c r="K467" s="150"/>
      <c r="N467" s="150" t="s">
        <v>1033</v>
      </c>
      <c r="O467" s="30"/>
      <c r="Q467" s="150"/>
      <c r="R467" s="30"/>
      <c r="S467" s="38"/>
      <c r="T467" s="30"/>
      <c r="U467" s="5"/>
      <c r="V467" s="51"/>
      <c r="W467" s="69"/>
      <c r="X467" s="69"/>
      <c r="Y467" s="51"/>
      <c r="Z467" s="38"/>
      <c r="AA467" s="38"/>
      <c r="AB467" s="54"/>
      <c r="AC467" s="17"/>
      <c r="AD467" s="15"/>
      <c r="AE467" s="64"/>
      <c r="AF467" s="118"/>
      <c r="AG467" s="17"/>
      <c r="AH467" s="51"/>
      <c r="AJ467" s="17"/>
      <c r="AK467" s="17"/>
      <c r="AL467" s="17"/>
      <c r="AM467" s="17"/>
      <c r="AO467" s="31"/>
    </row>
    <row r="468" spans="2:41" s="3" customFormat="1" ht="9.9499999999999993" customHeight="1" x14ac:dyDescent="0.2">
      <c r="C468" s="152"/>
      <c r="D468" s="150" t="s">
        <v>142</v>
      </c>
      <c r="F468" s="150"/>
      <c r="G468" s="150" t="s">
        <v>1020</v>
      </c>
      <c r="H468" s="150"/>
      <c r="J468" s="150" t="s">
        <v>1027</v>
      </c>
      <c r="K468" s="150"/>
      <c r="N468" s="150" t="s">
        <v>1034</v>
      </c>
      <c r="O468" s="30"/>
      <c r="Q468" s="150"/>
      <c r="R468" s="30"/>
      <c r="S468" s="38"/>
      <c r="T468" s="30"/>
      <c r="U468" s="5"/>
      <c r="V468" s="51"/>
      <c r="W468" s="69"/>
      <c r="X468" s="69"/>
      <c r="Y468" s="51"/>
      <c r="Z468" s="38"/>
      <c r="AA468" s="38"/>
      <c r="AB468" s="54"/>
      <c r="AC468" s="17"/>
      <c r="AD468" s="15"/>
      <c r="AE468" s="64"/>
      <c r="AF468" s="118"/>
      <c r="AG468" s="17"/>
      <c r="AH468" s="51"/>
      <c r="AJ468" s="17"/>
      <c r="AK468" s="17"/>
      <c r="AL468" s="17"/>
      <c r="AM468" s="17"/>
      <c r="AO468" s="31"/>
    </row>
    <row r="469" spans="2:41" s="3" customFormat="1" ht="9.9499999999999993" customHeight="1" x14ac:dyDescent="0.2">
      <c r="C469" s="152"/>
      <c r="D469" s="150" t="s">
        <v>143</v>
      </c>
      <c r="F469" s="150"/>
      <c r="G469" s="150" t="s">
        <v>1021</v>
      </c>
      <c r="H469" s="150"/>
      <c r="J469" s="150" t="s">
        <v>1028</v>
      </c>
      <c r="K469" s="150"/>
      <c r="N469" s="150" t="s">
        <v>1030</v>
      </c>
      <c r="O469" s="30"/>
      <c r="Q469" s="150"/>
      <c r="R469" s="30"/>
      <c r="S469" s="38"/>
      <c r="T469" s="30"/>
      <c r="U469" s="5"/>
      <c r="V469" s="51"/>
      <c r="W469" s="69"/>
      <c r="X469" s="69"/>
      <c r="Y469" s="51"/>
      <c r="Z469" s="38"/>
      <c r="AA469" s="38"/>
      <c r="AB469" s="54"/>
      <c r="AC469" s="17"/>
      <c r="AD469" s="15"/>
      <c r="AE469" s="64"/>
      <c r="AF469" s="118"/>
      <c r="AG469" s="17"/>
      <c r="AH469" s="51"/>
      <c r="AJ469" s="17"/>
      <c r="AK469" s="17"/>
      <c r="AL469" s="17"/>
      <c r="AM469" s="17"/>
      <c r="AO469" s="31"/>
    </row>
    <row r="470" spans="2:41" s="3" customFormat="1" ht="9.9499999999999993" customHeight="1" x14ac:dyDescent="0.2">
      <c r="C470" s="152"/>
      <c r="D470" s="150" t="s">
        <v>144</v>
      </c>
      <c r="F470" s="150"/>
      <c r="G470" s="150" t="s">
        <v>1022</v>
      </c>
      <c r="H470" s="150"/>
      <c r="J470" s="150" t="s">
        <v>1029</v>
      </c>
      <c r="K470" s="150"/>
      <c r="N470" s="150" t="s">
        <v>1031</v>
      </c>
      <c r="O470" s="30"/>
      <c r="Q470" s="150"/>
      <c r="R470" s="30"/>
      <c r="S470" s="38"/>
      <c r="T470" s="30"/>
      <c r="U470" s="5"/>
      <c r="V470" s="51"/>
      <c r="W470" s="69"/>
      <c r="X470" s="69"/>
      <c r="Y470" s="51"/>
      <c r="Z470" s="38"/>
      <c r="AA470" s="38"/>
      <c r="AB470" s="54"/>
      <c r="AC470" s="17"/>
      <c r="AD470" s="15"/>
      <c r="AE470" s="64"/>
      <c r="AF470" s="118"/>
      <c r="AG470" s="17"/>
      <c r="AH470" s="51"/>
      <c r="AJ470" s="17"/>
      <c r="AK470" s="17"/>
      <c r="AL470" s="17"/>
      <c r="AM470" s="17"/>
      <c r="AO470" s="31"/>
    </row>
    <row r="471" spans="2:41" s="3" customFormat="1" ht="0.95" customHeight="1" x14ac:dyDescent="0.2">
      <c r="P471" s="73"/>
      <c r="Q471" s="86"/>
      <c r="R471" s="6"/>
      <c r="S471" s="38"/>
      <c r="T471" s="6"/>
      <c r="U471" s="5"/>
      <c r="V471" s="51"/>
      <c r="W471" s="55"/>
      <c r="X471" s="15"/>
      <c r="Y471" s="51"/>
      <c r="Z471" s="38"/>
      <c r="AA471" s="38"/>
      <c r="AB471" s="54"/>
      <c r="AC471" s="17"/>
      <c r="AD471" s="15"/>
      <c r="AE471" s="64"/>
      <c r="AF471" s="118"/>
      <c r="AG471" s="38"/>
      <c r="AH471" s="51"/>
      <c r="AJ471" s="17"/>
      <c r="AK471" s="17"/>
      <c r="AL471" s="17"/>
      <c r="AM471" s="17"/>
      <c r="AO471" s="31" t="s">
        <v>59</v>
      </c>
    </row>
    <row r="472" spans="2:41" s="3" customFormat="1" ht="9.9499999999999993" customHeight="1" x14ac:dyDescent="0.2">
      <c r="B472" s="107" t="s">
        <v>55</v>
      </c>
      <c r="D472" s="39"/>
      <c r="E472" s="73" t="s">
        <v>91</v>
      </c>
      <c r="F472" s="73"/>
      <c r="G472" s="30" t="s">
        <v>47</v>
      </c>
      <c r="H472" s="30"/>
      <c r="I472" s="30"/>
      <c r="J472" s="30"/>
      <c r="K472" s="30"/>
      <c r="L472" s="30"/>
      <c r="M472" s="30"/>
      <c r="N472" s="30"/>
      <c r="P472" s="73" t="s">
        <v>92</v>
      </c>
      <c r="Q472" s="86"/>
      <c r="R472" s="29" t="s">
        <v>51</v>
      </c>
      <c r="S472" s="38">
        <f>IF(Suggested="Yes",AA472,AG472)</f>
        <v>8.6999999999999993</v>
      </c>
      <c r="T472" s="36" t="s">
        <v>46</v>
      </c>
      <c r="U472" s="5" t="str">
        <f>+Instructions!$B$3</f>
        <v>D</v>
      </c>
      <c r="V472" s="51"/>
      <c r="W472" s="55">
        <f>+Instructions!$C$22</f>
        <v>0</v>
      </c>
      <c r="X472" s="17">
        <f>ROUND($AA472*(1-W472)+0.004999,2)</f>
        <v>8.6999999999999993</v>
      </c>
      <c r="Y472" s="51"/>
      <c r="Z472" s="6" t="s">
        <v>1201</v>
      </c>
      <c r="AA472" s="38">
        <v>8.6999999999999993</v>
      </c>
      <c r="AB472" s="59">
        <f>+W472</f>
        <v>0</v>
      </c>
      <c r="AC472" s="17">
        <f>+X472</f>
        <v>8.6999999999999993</v>
      </c>
      <c r="AD472" s="12">
        <f>(AG472-AC472)/AG472</f>
        <v>0</v>
      </c>
      <c r="AE472" s="115"/>
      <c r="AF472" s="122">
        <v>1</v>
      </c>
      <c r="AG472" s="37">
        <f>SUM(AJ472:AL472)+AE472</f>
        <v>8.6999999999999993</v>
      </c>
      <c r="AH472" s="51"/>
      <c r="AJ472" s="17">
        <f>ROUND(AC472/(1-VLOOKUP(AF472,Group,2,FALSE)),2)</f>
        <v>8.6999999999999993</v>
      </c>
      <c r="AK472" s="17">
        <f>IF(VLOOKUP(AF472,Group,5,FALSE)="YES",VLOOKUP(ROUND(ROUND(AJ472,1)-AJ472,2),Round,2,FALSE)+VLOOKUP(AF472,Group,6,FALSE),0)</f>
        <v>0</v>
      </c>
      <c r="AL472" s="17">
        <f>IF(VLOOKUP(AF472,Group,7,FALSE)="",0,ROUND(AJ472-0.04999,1)-AJ472+AM472)</f>
        <v>0</v>
      </c>
      <c r="AM472" s="17" t="str">
        <f>IF(VLOOKUP(AF472,Group,7,FALSE)="","",VLOOKUP(AF472,Group,7,FALSE))</f>
        <v/>
      </c>
      <c r="AO472" s="31" t="s">
        <v>59</v>
      </c>
    </row>
    <row r="473" spans="2:41" s="3" customFormat="1" ht="9.9499999999999993" customHeight="1" x14ac:dyDescent="0.2">
      <c r="B473" s="107" t="s">
        <v>55</v>
      </c>
      <c r="D473" s="39"/>
      <c r="E473" s="73" t="s">
        <v>116</v>
      </c>
      <c r="F473" s="73"/>
      <c r="G473" s="30" t="s">
        <v>47</v>
      </c>
      <c r="H473" s="30"/>
      <c r="I473" s="30" t="s">
        <v>88</v>
      </c>
      <c r="J473" s="30"/>
      <c r="K473" s="30"/>
      <c r="L473" s="30"/>
      <c r="M473" s="30"/>
      <c r="N473" s="30"/>
      <c r="P473" s="73" t="s">
        <v>277</v>
      </c>
      <c r="Q473" s="86"/>
      <c r="R473" s="29" t="s">
        <v>99</v>
      </c>
      <c r="S473" s="38">
        <f>IF(Suggested="Yes",AA473,AG473)</f>
        <v>10.45</v>
      </c>
      <c r="T473" s="36" t="s">
        <v>46</v>
      </c>
      <c r="U473" s="5" t="str">
        <f>+Instructions!$B$3</f>
        <v>D</v>
      </c>
      <c r="V473" s="51"/>
      <c r="W473" s="55">
        <f>+Instructions!$C$22</f>
        <v>0</v>
      </c>
      <c r="X473" s="17">
        <f>ROUND($AA473*(1-W473)+0.004999,2)</f>
        <v>10.45</v>
      </c>
      <c r="Y473" s="51"/>
      <c r="Z473" s="6" t="s">
        <v>1201</v>
      </c>
      <c r="AA473" s="38">
        <v>10.45</v>
      </c>
      <c r="AB473" s="59">
        <f>+W473</f>
        <v>0</v>
      </c>
      <c r="AC473" s="17">
        <f>+X473</f>
        <v>10.45</v>
      </c>
      <c r="AD473" s="12">
        <f>(AG473-AC473)/AG473</f>
        <v>0</v>
      </c>
      <c r="AE473" s="115"/>
      <c r="AF473" s="122">
        <v>1</v>
      </c>
      <c r="AG473" s="37">
        <f>SUM(AJ473:AL473)+AE473</f>
        <v>10.45</v>
      </c>
      <c r="AH473" s="51"/>
      <c r="AJ473" s="17">
        <f>ROUND(AC473/(1-VLOOKUP(AF473,Group,2,FALSE)),2)</f>
        <v>10.45</v>
      </c>
      <c r="AK473" s="17">
        <f>IF(VLOOKUP(AF473,Group,5,FALSE)="YES",VLOOKUP(ROUND(ROUND(AJ473,1)-AJ473,2),Round,2,FALSE)+VLOOKUP(AF473,Group,6,FALSE),0)</f>
        <v>0</v>
      </c>
      <c r="AL473" s="17">
        <f>IF(VLOOKUP(AF473,Group,7,FALSE)="",0,ROUND(AJ473-0.04999,1)-AJ473+AM473)</f>
        <v>0</v>
      </c>
      <c r="AM473" s="17" t="str">
        <f>IF(VLOOKUP(AF473,Group,7,FALSE)="","",VLOOKUP(AF473,Group,7,FALSE))</f>
        <v/>
      </c>
      <c r="AO473" s="31" t="s">
        <v>59</v>
      </c>
    </row>
    <row r="474" spans="2:41" s="3" customFormat="1" ht="0.95" customHeight="1" x14ac:dyDescent="0.2">
      <c r="P474" s="73"/>
      <c r="Q474" s="86"/>
      <c r="R474" s="6"/>
      <c r="S474" s="38"/>
      <c r="T474" s="6"/>
      <c r="U474" s="5"/>
      <c r="V474" s="51"/>
      <c r="W474" s="55"/>
      <c r="X474" s="15"/>
      <c r="Y474" s="51"/>
      <c r="Z474" s="38"/>
      <c r="AA474" s="38"/>
      <c r="AB474" s="54"/>
      <c r="AC474" s="17"/>
      <c r="AD474" s="15"/>
      <c r="AE474" s="64"/>
      <c r="AF474" s="118"/>
      <c r="AG474" s="38"/>
      <c r="AH474" s="51"/>
      <c r="AJ474" s="17"/>
      <c r="AK474" s="17"/>
      <c r="AL474" s="17"/>
      <c r="AM474" s="17"/>
      <c r="AO474" s="31" t="s">
        <v>59</v>
      </c>
    </row>
    <row r="475" spans="2:41" s="191" customFormat="1" ht="9.6" customHeight="1" x14ac:dyDescent="0.2">
      <c r="D475" s="192" t="s">
        <v>52</v>
      </c>
      <c r="E475" s="191" t="s">
        <v>1015</v>
      </c>
      <c r="P475" s="193"/>
      <c r="Q475" s="194"/>
      <c r="R475" s="195"/>
      <c r="S475" s="196"/>
      <c r="T475" s="195"/>
      <c r="U475" s="197"/>
      <c r="V475" s="198"/>
      <c r="W475" s="201"/>
      <c r="X475" s="200"/>
      <c r="Y475" s="198"/>
      <c r="Z475" s="196"/>
      <c r="AA475" s="196"/>
      <c r="AB475" s="202"/>
      <c r="AC475" s="199"/>
      <c r="AD475" s="200"/>
      <c r="AE475" s="203"/>
      <c r="AF475" s="204"/>
      <c r="AG475" s="196"/>
      <c r="AH475" s="198"/>
      <c r="AJ475" s="199"/>
      <c r="AK475" s="199"/>
      <c r="AL475" s="199"/>
      <c r="AM475" s="199"/>
      <c r="AO475" s="205"/>
    </row>
    <row r="476" spans="2:41" s="191" customFormat="1" ht="9.6" customHeight="1" x14ac:dyDescent="0.2">
      <c r="D476" s="192"/>
      <c r="E476" s="191" t="s">
        <v>1070</v>
      </c>
      <c r="P476" s="193"/>
      <c r="Q476" s="194"/>
      <c r="R476" s="195"/>
      <c r="S476" s="196"/>
      <c r="T476" s="195"/>
      <c r="U476" s="197"/>
      <c r="V476" s="198"/>
      <c r="W476" s="201"/>
      <c r="X476" s="200"/>
      <c r="Y476" s="198"/>
      <c r="Z476" s="196"/>
      <c r="AA476" s="196"/>
      <c r="AB476" s="202"/>
      <c r="AC476" s="199"/>
      <c r="AD476" s="200"/>
      <c r="AE476" s="203"/>
      <c r="AF476" s="204"/>
      <c r="AG476" s="196"/>
      <c r="AH476" s="198"/>
      <c r="AJ476" s="199"/>
      <c r="AK476" s="199"/>
      <c r="AL476" s="199"/>
      <c r="AM476" s="199"/>
      <c r="AO476" s="205"/>
    </row>
    <row r="477" spans="2:41" s="3" customFormat="1" ht="2.85" customHeight="1" x14ac:dyDescent="0.2">
      <c r="P477" s="73"/>
      <c r="Q477" s="86"/>
      <c r="R477" s="6"/>
      <c r="S477" s="38"/>
      <c r="T477" s="6"/>
      <c r="U477" s="5"/>
      <c r="V477" s="51"/>
      <c r="W477" s="55"/>
      <c r="X477" s="15"/>
      <c r="Y477" s="51"/>
      <c r="Z477" s="38"/>
      <c r="AA477" s="38"/>
      <c r="AB477" s="54"/>
      <c r="AC477" s="17"/>
      <c r="AD477" s="15"/>
      <c r="AE477" s="64"/>
      <c r="AF477" s="118"/>
      <c r="AG477" s="38"/>
      <c r="AH477" s="51"/>
      <c r="AJ477" s="17"/>
      <c r="AK477" s="17"/>
      <c r="AL477" s="17"/>
      <c r="AM477" s="17"/>
      <c r="AO477" s="31" t="s">
        <v>59</v>
      </c>
    </row>
    <row r="478" spans="2:41" s="3" customFormat="1" ht="9.9499999999999993" customHeight="1" x14ac:dyDescent="0.2">
      <c r="C478" s="154"/>
      <c r="D478" s="154" t="s">
        <v>1052</v>
      </c>
      <c r="E478" s="147"/>
      <c r="P478" s="148"/>
      <c r="Q478" s="6"/>
      <c r="R478" s="218" t="s">
        <v>522</v>
      </c>
      <c r="S478" s="219" t="s">
        <v>531</v>
      </c>
      <c r="T478" s="222"/>
      <c r="U478" s="5"/>
      <c r="V478" s="51"/>
      <c r="W478" s="69"/>
      <c r="X478" s="69"/>
      <c r="Y478" s="51"/>
      <c r="Z478" s="38"/>
      <c r="AA478" s="38"/>
      <c r="AB478" s="54"/>
      <c r="AC478" s="17"/>
      <c r="AD478" s="15"/>
      <c r="AE478" s="64"/>
      <c r="AF478" s="118"/>
      <c r="AG478" s="17"/>
      <c r="AH478" s="51"/>
      <c r="AJ478" s="17"/>
      <c r="AK478" s="17"/>
      <c r="AL478" s="17"/>
      <c r="AM478" s="17"/>
      <c r="AO478" s="31" t="s">
        <v>59</v>
      </c>
    </row>
    <row r="479" spans="2:41" s="3" customFormat="1" ht="2.85" customHeight="1" x14ac:dyDescent="0.2">
      <c r="P479" s="73"/>
      <c r="Q479" s="86"/>
      <c r="R479" s="6"/>
      <c r="S479" s="38"/>
      <c r="T479" s="6"/>
      <c r="U479" s="5"/>
      <c r="V479" s="51"/>
      <c r="W479" s="55"/>
      <c r="X479" s="15"/>
      <c r="Y479" s="51"/>
      <c r="Z479" s="38"/>
      <c r="AA479" s="38"/>
      <c r="AB479" s="54"/>
      <c r="AC479" s="17"/>
      <c r="AD479" s="15"/>
      <c r="AE479" s="64"/>
      <c r="AF479" s="118"/>
      <c r="AG479" s="38"/>
      <c r="AH479" s="51"/>
      <c r="AJ479" s="17"/>
      <c r="AK479" s="17"/>
      <c r="AL479" s="17"/>
      <c r="AM479" s="17"/>
      <c r="AO479" s="31" t="s">
        <v>59</v>
      </c>
    </row>
    <row r="480" spans="2:41" s="3" customFormat="1" ht="9.9499999999999993" customHeight="1" x14ac:dyDescent="0.2">
      <c r="C480" s="152"/>
      <c r="D480" s="150" t="s">
        <v>1053</v>
      </c>
      <c r="E480" s="150"/>
      <c r="F480" s="150"/>
      <c r="G480" s="150" t="s">
        <v>1187</v>
      </c>
      <c r="H480" s="150"/>
      <c r="I480" s="150"/>
      <c r="K480" s="150" t="s">
        <v>1057</v>
      </c>
      <c r="L480" s="150"/>
      <c r="M480" s="150" t="s">
        <v>1190</v>
      </c>
      <c r="N480" s="150"/>
      <c r="O480" s="30"/>
      <c r="P480" s="30"/>
      <c r="S480" s="38"/>
      <c r="T480" s="30"/>
      <c r="V480" s="51"/>
      <c r="W480" s="69"/>
      <c r="X480" s="69"/>
      <c r="Y480" s="51"/>
      <c r="Z480" s="38"/>
      <c r="AA480" s="38"/>
      <c r="AB480" s="54"/>
      <c r="AC480" s="17"/>
      <c r="AD480" s="15"/>
      <c r="AE480" s="64"/>
      <c r="AF480" s="118"/>
      <c r="AG480" s="17"/>
      <c r="AH480" s="51"/>
      <c r="AJ480" s="17"/>
      <c r="AK480" s="17"/>
      <c r="AL480" s="17"/>
      <c r="AM480" s="17"/>
      <c r="AO480" s="31" t="s">
        <v>59</v>
      </c>
    </row>
    <row r="481" spans="2:41" s="3" customFormat="1" ht="9.9499999999999993" customHeight="1" x14ac:dyDescent="0.2">
      <c r="C481" s="152"/>
      <c r="D481" s="150" t="s">
        <v>1056</v>
      </c>
      <c r="E481" s="150"/>
      <c r="F481" s="150"/>
      <c r="G481" s="150" t="s">
        <v>1188</v>
      </c>
      <c r="H481" s="150"/>
      <c r="I481" s="150"/>
      <c r="K481" s="150" t="s">
        <v>1054</v>
      </c>
      <c r="L481" s="150"/>
      <c r="M481" s="150"/>
      <c r="N481" s="150"/>
      <c r="O481" s="30"/>
      <c r="P481" s="30"/>
      <c r="S481" s="38"/>
      <c r="T481" s="30"/>
      <c r="V481" s="51"/>
      <c r="W481" s="69"/>
      <c r="X481" s="69"/>
      <c r="Y481" s="51"/>
      <c r="Z481" s="38"/>
      <c r="AA481" s="38"/>
      <c r="AB481" s="54"/>
      <c r="AC481" s="17"/>
      <c r="AD481" s="15"/>
      <c r="AE481" s="64"/>
      <c r="AF481" s="118"/>
      <c r="AG481" s="17"/>
      <c r="AH481" s="51"/>
      <c r="AJ481" s="17"/>
      <c r="AK481" s="17"/>
      <c r="AL481" s="17"/>
      <c r="AM481" s="17"/>
      <c r="AO481" s="31" t="s">
        <v>59</v>
      </c>
    </row>
    <row r="482" spans="2:41" s="3" customFormat="1" ht="9.9499999999999993" customHeight="1" x14ac:dyDescent="0.2">
      <c r="D482" s="150" t="s">
        <v>199</v>
      </c>
      <c r="E482" s="150"/>
      <c r="F482" s="150"/>
      <c r="G482" s="150" t="s">
        <v>1189</v>
      </c>
      <c r="H482" s="150"/>
      <c r="I482" s="150"/>
      <c r="K482" s="150" t="s">
        <v>1055</v>
      </c>
      <c r="L482" s="150"/>
      <c r="M482" s="150"/>
      <c r="P482" s="73" t="s">
        <v>88</v>
      </c>
      <c r="R482" s="6"/>
      <c r="S482" s="38"/>
      <c r="T482" s="6"/>
      <c r="V482" s="51"/>
      <c r="W482" s="55"/>
      <c r="X482" s="15"/>
      <c r="Y482" s="51"/>
      <c r="Z482" s="38"/>
      <c r="AA482" s="38"/>
      <c r="AB482" s="54"/>
      <c r="AC482" s="17"/>
      <c r="AD482" s="15"/>
      <c r="AE482" s="64"/>
      <c r="AF482" s="118"/>
      <c r="AG482" s="38"/>
      <c r="AH482" s="51"/>
      <c r="AJ482" s="17"/>
      <c r="AK482" s="17"/>
      <c r="AL482" s="17"/>
      <c r="AM482" s="17"/>
      <c r="AO482" s="31"/>
    </row>
    <row r="483" spans="2:41" s="3" customFormat="1" ht="0.95" customHeight="1" x14ac:dyDescent="0.2">
      <c r="P483" s="73"/>
      <c r="Q483" s="86"/>
      <c r="R483" s="6"/>
      <c r="S483" s="38"/>
      <c r="T483" s="6"/>
      <c r="U483" s="5"/>
      <c r="V483" s="51"/>
      <c r="W483" s="55"/>
      <c r="X483" s="15"/>
      <c r="Y483" s="51"/>
      <c r="Z483" s="38"/>
      <c r="AA483" s="38"/>
      <c r="AB483" s="54"/>
      <c r="AC483" s="17"/>
      <c r="AD483" s="15"/>
      <c r="AE483" s="64"/>
      <c r="AF483" s="118"/>
      <c r="AG483" s="38"/>
      <c r="AH483" s="51"/>
      <c r="AJ483" s="17"/>
      <c r="AK483" s="17"/>
      <c r="AL483" s="17"/>
      <c r="AM483" s="17"/>
      <c r="AO483" s="31" t="s">
        <v>59</v>
      </c>
    </row>
    <row r="484" spans="2:41" s="3" customFormat="1" ht="9.9499999999999993" customHeight="1" x14ac:dyDescent="0.2">
      <c r="B484" s="107" t="s">
        <v>55</v>
      </c>
      <c r="D484" s="39" t="s">
        <v>63</v>
      </c>
      <c r="E484" s="73" t="s">
        <v>91</v>
      </c>
      <c r="F484" s="73"/>
      <c r="G484" s="30" t="s">
        <v>47</v>
      </c>
      <c r="H484" s="30"/>
      <c r="I484" s="30"/>
      <c r="J484" s="30"/>
      <c r="K484" s="30"/>
      <c r="L484" s="30"/>
      <c r="M484" s="30"/>
      <c r="N484" s="30"/>
      <c r="P484" s="73" t="s">
        <v>92</v>
      </c>
      <c r="Q484" s="86"/>
      <c r="R484" s="29" t="s">
        <v>51</v>
      </c>
      <c r="S484" s="38">
        <f>IF(Suggested="Yes",AA484,AG484)</f>
        <v>8.6999999999999993</v>
      </c>
      <c r="T484" s="36" t="s">
        <v>46</v>
      </c>
      <c r="U484" s="5" t="str">
        <f>+Instructions!$B$3</f>
        <v>D</v>
      </c>
      <c r="V484" s="51"/>
      <c r="W484" s="55">
        <f>+Instructions!$C$22</f>
        <v>0</v>
      </c>
      <c r="X484" s="17">
        <f>ROUND($AA484*(1-W484)+0.004999,2)</f>
        <v>8.6999999999999993</v>
      </c>
      <c r="Y484" s="51"/>
      <c r="Z484" s="6" t="s">
        <v>1201</v>
      </c>
      <c r="AA484" s="38">
        <v>8.6999999999999993</v>
      </c>
      <c r="AB484" s="59">
        <f>+W484</f>
        <v>0</v>
      </c>
      <c r="AC484" s="17">
        <f>+X484</f>
        <v>8.6999999999999993</v>
      </c>
      <c r="AD484" s="12">
        <f>(AG484-AC484)/AG484</f>
        <v>0</v>
      </c>
      <c r="AE484" s="115"/>
      <c r="AF484" s="122">
        <v>1</v>
      </c>
      <c r="AG484" s="37">
        <f>SUM(AJ484:AL484)+AE484</f>
        <v>8.6999999999999993</v>
      </c>
      <c r="AH484" s="51"/>
      <c r="AJ484" s="17">
        <f>ROUND(AC484/(1-VLOOKUP(AF484,Group,2,FALSE)),2)</f>
        <v>8.6999999999999993</v>
      </c>
      <c r="AK484" s="17">
        <f>IF(VLOOKUP(AF484,Group,5,FALSE)="YES",VLOOKUP(ROUND(ROUND(AJ484,1)-AJ484,2),Round,2,FALSE)+VLOOKUP(AF484,Group,6,FALSE),0)</f>
        <v>0</v>
      </c>
      <c r="AL484" s="17">
        <f>IF(VLOOKUP(AF484,Group,7,FALSE)="",0,ROUND(AJ484-0.04999,1)-AJ484+AM484)</f>
        <v>0</v>
      </c>
      <c r="AM484" s="17" t="str">
        <f>IF(VLOOKUP(AF484,Group,7,FALSE)="","",VLOOKUP(AF484,Group,7,FALSE))</f>
        <v/>
      </c>
      <c r="AO484" s="31" t="s">
        <v>59</v>
      </c>
    </row>
    <row r="485" spans="2:41" s="3" customFormat="1" ht="9.9499999999999993" customHeight="1" x14ac:dyDescent="0.2">
      <c r="B485" s="107" t="s">
        <v>55</v>
      </c>
      <c r="D485" s="39"/>
      <c r="E485" s="73" t="s">
        <v>109</v>
      </c>
      <c r="F485" s="73"/>
      <c r="G485" s="30" t="s">
        <v>47</v>
      </c>
      <c r="H485" s="30"/>
      <c r="I485" s="30"/>
      <c r="J485" s="30"/>
      <c r="K485" s="30"/>
      <c r="L485" s="30"/>
      <c r="M485" s="30"/>
      <c r="N485" s="30"/>
      <c r="P485" s="73" t="s">
        <v>92</v>
      </c>
      <c r="Q485" s="86"/>
      <c r="R485" s="29" t="s">
        <v>99</v>
      </c>
      <c r="S485" s="38">
        <f>IF(Suggested="Yes",AA485,AG485)</f>
        <v>10.25</v>
      </c>
      <c r="T485" s="36" t="s">
        <v>46</v>
      </c>
      <c r="U485" s="5" t="str">
        <f>+Instructions!$B$3</f>
        <v>D</v>
      </c>
      <c r="V485" s="51"/>
      <c r="W485" s="55">
        <f>+Instructions!$C$22</f>
        <v>0</v>
      </c>
      <c r="X485" s="17">
        <f>ROUND($AA485*(1-W485)+0.004999,2)</f>
        <v>10.25</v>
      </c>
      <c r="Y485" s="51"/>
      <c r="Z485" s="6" t="s">
        <v>1201</v>
      </c>
      <c r="AA485" s="38">
        <v>10.25</v>
      </c>
      <c r="AB485" s="59">
        <f>+W485</f>
        <v>0</v>
      </c>
      <c r="AC485" s="17">
        <f>+X485</f>
        <v>10.25</v>
      </c>
      <c r="AD485" s="12">
        <f>(AG485-AC485)/AG485</f>
        <v>0</v>
      </c>
      <c r="AE485" s="115"/>
      <c r="AF485" s="122">
        <v>1</v>
      </c>
      <c r="AG485" s="37">
        <f>SUM(AJ485:AL485)+AE485</f>
        <v>10.25</v>
      </c>
      <c r="AH485" s="51"/>
      <c r="AJ485" s="17">
        <f>ROUND(AC485/(1-VLOOKUP(AF485,Group,2,FALSE)),2)</f>
        <v>10.25</v>
      </c>
      <c r="AK485" s="17">
        <f>IF(VLOOKUP(AF485,Group,5,FALSE)="YES",VLOOKUP(ROUND(ROUND(AJ485,1)-AJ485,2),Round,2,FALSE)+VLOOKUP(AF485,Group,6,FALSE),0)</f>
        <v>0</v>
      </c>
      <c r="AL485" s="17">
        <f>IF(VLOOKUP(AF485,Group,7,FALSE)="",0,ROUND(AJ485-0.04999,1)-AJ485+AM485)</f>
        <v>0</v>
      </c>
      <c r="AM485" s="17" t="str">
        <f>IF(VLOOKUP(AF485,Group,7,FALSE)="","",VLOOKUP(AF485,Group,7,FALSE))</f>
        <v/>
      </c>
      <c r="AO485" s="31" t="s">
        <v>59</v>
      </c>
    </row>
    <row r="486" spans="2:41" s="3" customFormat="1" ht="0.95" customHeight="1" x14ac:dyDescent="0.2">
      <c r="P486" s="73"/>
      <c r="Q486" s="86"/>
      <c r="R486" s="6"/>
      <c r="S486" s="38"/>
      <c r="T486" s="6"/>
      <c r="U486" s="5"/>
      <c r="V486" s="51"/>
      <c r="W486" s="55"/>
      <c r="X486" s="15"/>
      <c r="Y486" s="51"/>
      <c r="Z486" s="38"/>
      <c r="AA486" s="38"/>
      <c r="AB486" s="54"/>
      <c r="AC486" s="17"/>
      <c r="AD486" s="15"/>
      <c r="AE486" s="64"/>
      <c r="AF486" s="118"/>
      <c r="AG486" s="38"/>
      <c r="AH486" s="51"/>
      <c r="AJ486" s="17"/>
      <c r="AK486" s="17"/>
      <c r="AL486" s="17"/>
      <c r="AM486" s="17"/>
      <c r="AO486" s="31" t="s">
        <v>59</v>
      </c>
    </row>
    <row r="487" spans="2:41" s="191" customFormat="1" ht="9.6" customHeight="1" x14ac:dyDescent="0.2">
      <c r="D487" s="192" t="s">
        <v>52</v>
      </c>
      <c r="E487" s="191" t="s">
        <v>1071</v>
      </c>
      <c r="P487" s="193"/>
      <c r="Q487" s="194"/>
      <c r="R487" s="195"/>
      <c r="S487" s="196"/>
      <c r="T487" s="195"/>
      <c r="U487" s="197"/>
      <c r="V487" s="198"/>
      <c r="W487" s="201"/>
      <c r="X487" s="200"/>
      <c r="Y487" s="198"/>
      <c r="Z487" s="196"/>
      <c r="AA487" s="196"/>
      <c r="AB487" s="202"/>
      <c r="AC487" s="199"/>
      <c r="AD487" s="200"/>
      <c r="AE487" s="203"/>
      <c r="AF487" s="204"/>
      <c r="AG487" s="196"/>
      <c r="AH487" s="198"/>
      <c r="AJ487" s="199"/>
      <c r="AK487" s="199"/>
      <c r="AL487" s="199"/>
      <c r="AM487" s="199"/>
      <c r="AO487" s="205"/>
    </row>
    <row r="488" spans="2:41" s="191" customFormat="1" ht="9.6" customHeight="1" x14ac:dyDescent="0.2">
      <c r="D488" s="192"/>
      <c r="E488" s="191" t="s">
        <v>1072</v>
      </c>
      <c r="P488" s="193"/>
      <c r="Q488" s="194"/>
      <c r="R488" s="195"/>
      <c r="S488" s="196"/>
      <c r="T488" s="195"/>
      <c r="U488" s="197"/>
      <c r="V488" s="198"/>
      <c r="W488" s="201"/>
      <c r="X488" s="200"/>
      <c r="Y488" s="198"/>
      <c r="Z488" s="196"/>
      <c r="AA488" s="196"/>
      <c r="AB488" s="202"/>
      <c r="AC488" s="199"/>
      <c r="AD488" s="200"/>
      <c r="AE488" s="203"/>
      <c r="AF488" s="204"/>
      <c r="AG488" s="196"/>
      <c r="AH488" s="198"/>
      <c r="AJ488" s="199"/>
      <c r="AK488" s="199"/>
      <c r="AL488" s="199"/>
      <c r="AM488" s="199"/>
      <c r="AO488" s="205"/>
    </row>
    <row r="489" spans="2:41" s="3" customFormat="1" ht="3.95" customHeight="1" x14ac:dyDescent="0.2">
      <c r="P489" s="73"/>
      <c r="Q489" s="86"/>
      <c r="R489" s="6"/>
      <c r="S489" s="38"/>
      <c r="T489" s="6"/>
      <c r="U489" s="5"/>
      <c r="V489" s="51"/>
      <c r="W489" s="55"/>
      <c r="X489" s="15"/>
      <c r="Y489" s="51"/>
      <c r="Z489" s="38"/>
      <c r="AA489" s="38"/>
      <c r="AB489" s="54"/>
      <c r="AC489" s="17"/>
      <c r="AD489" s="15"/>
      <c r="AE489" s="64"/>
      <c r="AF489" s="118"/>
      <c r="AG489" s="38"/>
      <c r="AH489" s="51"/>
      <c r="AJ489" s="17"/>
      <c r="AK489" s="17"/>
      <c r="AL489" s="17"/>
      <c r="AM489" s="17"/>
      <c r="AO489" s="31" t="s">
        <v>59</v>
      </c>
    </row>
    <row r="490" spans="2:41" s="3" customFormat="1" ht="9.75" customHeight="1" x14ac:dyDescent="0.2">
      <c r="C490" s="280" t="s">
        <v>1194</v>
      </c>
      <c r="D490" s="280"/>
      <c r="E490" s="280"/>
      <c r="F490" s="280"/>
      <c r="G490" s="280"/>
      <c r="H490" s="280"/>
      <c r="I490" s="280"/>
      <c r="J490" s="280"/>
      <c r="K490" s="280"/>
      <c r="L490" s="280"/>
      <c r="M490" s="280"/>
      <c r="N490" s="280"/>
      <c r="P490" s="148"/>
      <c r="Q490" s="6"/>
      <c r="S490" s="21"/>
      <c r="T490" s="67"/>
      <c r="U490" s="5"/>
      <c r="V490" s="51"/>
      <c r="W490" s="69"/>
      <c r="X490" s="69"/>
      <c r="Y490" s="51"/>
      <c r="Z490" s="38"/>
      <c r="AA490" s="38"/>
      <c r="AB490" s="54"/>
      <c r="AC490" s="17"/>
      <c r="AD490" s="15"/>
      <c r="AE490" s="64"/>
      <c r="AF490" s="118"/>
      <c r="AG490" s="17"/>
      <c r="AH490" s="51"/>
      <c r="AJ490" s="17"/>
      <c r="AK490" s="17"/>
      <c r="AL490" s="17"/>
      <c r="AM490" s="17"/>
      <c r="AO490" s="31" t="s">
        <v>59</v>
      </c>
    </row>
    <row r="491" spans="2:41" s="3" customFormat="1" ht="3.95" customHeight="1" x14ac:dyDescent="0.2">
      <c r="P491" s="73"/>
      <c r="Q491" s="86"/>
      <c r="R491" s="6"/>
      <c r="S491" s="38"/>
      <c r="T491" s="6"/>
      <c r="U491" s="5"/>
      <c r="V491" s="51"/>
      <c r="W491" s="55"/>
      <c r="X491" s="15"/>
      <c r="Y491" s="51"/>
      <c r="Z491" s="38"/>
      <c r="AA491" s="38"/>
      <c r="AB491" s="54"/>
      <c r="AC491" s="17"/>
      <c r="AD491" s="15"/>
      <c r="AE491" s="64"/>
      <c r="AF491" s="118"/>
      <c r="AG491" s="38"/>
      <c r="AH491" s="51"/>
      <c r="AJ491" s="17"/>
      <c r="AK491" s="17"/>
      <c r="AL491" s="17"/>
      <c r="AM491" s="17"/>
      <c r="AO491" s="31" t="s">
        <v>59</v>
      </c>
    </row>
    <row r="492" spans="2:41" s="3" customFormat="1" ht="9.9499999999999993" customHeight="1" x14ac:dyDescent="0.2">
      <c r="C492" s="154" t="s">
        <v>491</v>
      </c>
      <c r="Q492" s="86"/>
      <c r="R492" s="218" t="s">
        <v>522</v>
      </c>
      <c r="S492" s="219" t="s">
        <v>532</v>
      </c>
      <c r="T492" s="222"/>
      <c r="U492" s="5"/>
      <c r="V492" s="51"/>
      <c r="W492" s="55"/>
      <c r="X492" s="15"/>
      <c r="Y492" s="51"/>
      <c r="Z492" s="38"/>
      <c r="AA492" s="38"/>
      <c r="AB492" s="54"/>
      <c r="AC492" s="17"/>
      <c r="AD492" s="15"/>
      <c r="AE492" s="64"/>
      <c r="AF492" s="118"/>
      <c r="AG492" s="38"/>
      <c r="AH492" s="51"/>
      <c r="AJ492" s="17"/>
      <c r="AK492" s="17"/>
      <c r="AL492" s="17"/>
      <c r="AM492" s="17"/>
      <c r="AO492" s="31"/>
    </row>
    <row r="493" spans="2:41" s="3" customFormat="1" ht="2.85" customHeight="1" x14ac:dyDescent="0.2">
      <c r="P493" s="73"/>
      <c r="Q493" s="86"/>
      <c r="R493" s="6"/>
      <c r="S493" s="38"/>
      <c r="T493" s="6"/>
      <c r="U493" s="5"/>
      <c r="V493" s="51"/>
      <c r="W493" s="55"/>
      <c r="X493" s="15"/>
      <c r="Y493" s="51"/>
      <c r="Z493" s="38"/>
      <c r="AA493" s="38"/>
      <c r="AB493" s="54"/>
      <c r="AC493" s="17"/>
      <c r="AD493" s="15"/>
      <c r="AE493" s="64"/>
      <c r="AF493" s="118"/>
      <c r="AG493" s="38"/>
      <c r="AH493" s="51"/>
      <c r="AJ493" s="17"/>
      <c r="AK493" s="17"/>
      <c r="AL493" s="17"/>
      <c r="AM493" s="17"/>
      <c r="AO493" s="31" t="s">
        <v>59</v>
      </c>
    </row>
    <row r="494" spans="2:41" s="3" customFormat="1" ht="9.9499999999999993" customHeight="1" x14ac:dyDescent="0.2">
      <c r="C494" s="152"/>
      <c r="D494" s="155" t="s">
        <v>806</v>
      </c>
      <c r="E494" s="150"/>
      <c r="F494" s="150"/>
      <c r="H494" s="150"/>
      <c r="I494" s="150"/>
      <c r="K494" s="150"/>
      <c r="M494" s="150"/>
      <c r="P494" s="30"/>
      <c r="Q494" s="30"/>
      <c r="R494" s="30"/>
      <c r="S494" s="38"/>
      <c r="T494" s="30"/>
      <c r="U494" s="5"/>
      <c r="V494" s="51"/>
      <c r="W494" s="69"/>
      <c r="X494" s="69"/>
      <c r="Y494" s="51"/>
      <c r="Z494" s="38"/>
      <c r="AA494" s="38"/>
      <c r="AB494" s="54"/>
      <c r="AC494" s="17"/>
      <c r="AD494" s="15"/>
      <c r="AE494" s="64"/>
      <c r="AF494" s="118"/>
      <c r="AG494" s="17"/>
      <c r="AH494" s="51"/>
      <c r="AJ494" s="17"/>
      <c r="AK494" s="17"/>
      <c r="AL494" s="17"/>
      <c r="AM494" s="17"/>
      <c r="AO494" s="31" t="s">
        <v>59</v>
      </c>
    </row>
    <row r="495" spans="2:41" s="3" customFormat="1" ht="0.95" customHeight="1" x14ac:dyDescent="0.2">
      <c r="P495" s="73"/>
      <c r="Q495" s="86"/>
      <c r="R495" s="6"/>
      <c r="S495" s="38"/>
      <c r="T495" s="6"/>
      <c r="U495" s="5"/>
      <c r="V495" s="51"/>
      <c r="W495" s="55"/>
      <c r="X495" s="15"/>
      <c r="Y495" s="51"/>
      <c r="Z495" s="38"/>
      <c r="AA495" s="38"/>
      <c r="AB495" s="54"/>
      <c r="AC495" s="17"/>
      <c r="AD495" s="15"/>
      <c r="AE495" s="64"/>
      <c r="AF495" s="118"/>
      <c r="AG495" s="38"/>
      <c r="AH495" s="51"/>
      <c r="AJ495" s="17"/>
      <c r="AK495" s="17"/>
      <c r="AL495" s="17"/>
      <c r="AM495" s="17"/>
      <c r="AO495" s="31" t="s">
        <v>59</v>
      </c>
    </row>
    <row r="496" spans="2:41" s="3" customFormat="1" ht="9.9499999999999993" customHeight="1" x14ac:dyDescent="0.2">
      <c r="C496" s="152"/>
      <c r="D496" s="150"/>
      <c r="E496" s="150" t="s">
        <v>346</v>
      </c>
      <c r="F496" s="150"/>
      <c r="H496" s="150"/>
      <c r="I496" s="150" t="s">
        <v>373</v>
      </c>
      <c r="K496" s="150"/>
      <c r="M496" s="150" t="s">
        <v>374</v>
      </c>
      <c r="P496" s="30"/>
      <c r="Q496" s="150" t="s">
        <v>349</v>
      </c>
      <c r="R496" s="30"/>
      <c r="S496" s="38"/>
      <c r="T496" s="30"/>
      <c r="U496" s="5"/>
      <c r="V496" s="51"/>
      <c r="W496" s="69"/>
      <c r="X496" s="69"/>
      <c r="Y496" s="51"/>
      <c r="Z496" s="38"/>
      <c r="AA496" s="38"/>
      <c r="AB496" s="54"/>
      <c r="AC496" s="17"/>
      <c r="AD496" s="15"/>
      <c r="AE496" s="64"/>
      <c r="AF496" s="118"/>
      <c r="AG496" s="17"/>
      <c r="AH496" s="51"/>
      <c r="AJ496" s="17"/>
      <c r="AK496" s="17"/>
      <c r="AL496" s="17"/>
      <c r="AM496" s="17"/>
      <c r="AO496" s="31" t="s">
        <v>59</v>
      </c>
    </row>
    <row r="497" spans="3:41" s="3" customFormat="1" ht="9.9499999999999993" customHeight="1" x14ac:dyDescent="0.2">
      <c r="C497" s="152"/>
      <c r="D497" s="150"/>
      <c r="E497" s="150" t="s">
        <v>347</v>
      </c>
      <c r="F497" s="150"/>
      <c r="H497" s="150"/>
      <c r="I497" s="150" t="s">
        <v>348</v>
      </c>
      <c r="K497" s="150"/>
      <c r="L497" s="150"/>
      <c r="M497" s="150" t="s">
        <v>375</v>
      </c>
      <c r="N497" s="150"/>
      <c r="O497" s="30"/>
      <c r="P497" s="30"/>
      <c r="Q497" s="30"/>
      <c r="S497" s="38"/>
      <c r="T497" s="30"/>
      <c r="U497" s="5"/>
      <c r="V497" s="51"/>
      <c r="W497" s="69"/>
      <c r="X497" s="69"/>
      <c r="Y497" s="51"/>
      <c r="Z497" s="38"/>
      <c r="AA497" s="38"/>
      <c r="AB497" s="54"/>
      <c r="AC497" s="17"/>
      <c r="AD497" s="15"/>
      <c r="AE497" s="64"/>
      <c r="AF497" s="118"/>
      <c r="AG497" s="17"/>
      <c r="AH497" s="51"/>
      <c r="AJ497" s="17"/>
      <c r="AK497" s="17"/>
      <c r="AL497" s="17"/>
      <c r="AM497" s="17"/>
      <c r="AO497" s="31" t="s">
        <v>59</v>
      </c>
    </row>
    <row r="498" spans="3:41" s="3" customFormat="1" ht="2.85" customHeight="1" x14ac:dyDescent="0.2">
      <c r="P498" s="73"/>
      <c r="Q498" s="86"/>
      <c r="R498" s="6"/>
      <c r="S498" s="38"/>
      <c r="T498" s="6"/>
      <c r="U498" s="5"/>
      <c r="V498" s="51"/>
      <c r="W498" s="55"/>
      <c r="X498" s="15"/>
      <c r="Y498" s="51"/>
      <c r="Z498" s="38"/>
      <c r="AA498" s="38"/>
      <c r="AB498" s="54"/>
      <c r="AC498" s="17"/>
      <c r="AD498" s="15"/>
      <c r="AE498" s="64"/>
      <c r="AF498" s="118"/>
      <c r="AG498" s="38"/>
      <c r="AH498" s="51"/>
      <c r="AJ498" s="17"/>
      <c r="AK498" s="17"/>
      <c r="AL498" s="17"/>
      <c r="AM498" s="17"/>
      <c r="AO498" s="31" t="s">
        <v>59</v>
      </c>
    </row>
    <row r="499" spans="3:41" s="3" customFormat="1" ht="9.9499999999999993" customHeight="1" x14ac:dyDescent="0.2">
      <c r="C499" s="152"/>
      <c r="D499" s="155" t="s">
        <v>807</v>
      </c>
      <c r="E499" s="150"/>
      <c r="F499" s="150"/>
      <c r="H499" s="150"/>
      <c r="I499" s="150"/>
      <c r="K499" s="150"/>
      <c r="M499" s="150"/>
      <c r="P499" s="30"/>
      <c r="Q499" s="30"/>
      <c r="R499" s="30"/>
      <c r="S499" s="38"/>
      <c r="T499" s="30"/>
      <c r="U499" s="5"/>
      <c r="V499" s="51"/>
      <c r="W499" s="69"/>
      <c r="X499" s="69"/>
      <c r="Y499" s="51"/>
      <c r="Z499" s="38"/>
      <c r="AA499" s="38"/>
      <c r="AB499" s="54"/>
      <c r="AC499" s="17"/>
      <c r="AD499" s="15"/>
      <c r="AE499" s="64"/>
      <c r="AF499" s="118"/>
      <c r="AG499" s="17"/>
      <c r="AH499" s="51"/>
      <c r="AJ499" s="17"/>
      <c r="AK499" s="17"/>
      <c r="AL499" s="17"/>
      <c r="AM499" s="17"/>
      <c r="AO499" s="31" t="s">
        <v>59</v>
      </c>
    </row>
    <row r="500" spans="3:41" s="3" customFormat="1" ht="0.95" customHeight="1" x14ac:dyDescent="0.2">
      <c r="P500" s="73"/>
      <c r="Q500" s="86"/>
      <c r="R500" s="6"/>
      <c r="S500" s="38"/>
      <c r="T500" s="6"/>
      <c r="U500" s="5"/>
      <c r="V500" s="51"/>
      <c r="W500" s="55"/>
      <c r="X500" s="15"/>
      <c r="Y500" s="51"/>
      <c r="Z500" s="38"/>
      <c r="AA500" s="38"/>
      <c r="AB500" s="54"/>
      <c r="AC500" s="17"/>
      <c r="AD500" s="15"/>
      <c r="AE500" s="64"/>
      <c r="AF500" s="118"/>
      <c r="AG500" s="38"/>
      <c r="AH500" s="51"/>
      <c r="AJ500" s="17"/>
      <c r="AK500" s="17"/>
      <c r="AL500" s="17"/>
      <c r="AM500" s="17"/>
      <c r="AO500" s="31" t="s">
        <v>59</v>
      </c>
    </row>
    <row r="501" spans="3:41" s="3" customFormat="1" ht="9.9499999999999993" customHeight="1" x14ac:dyDescent="0.2">
      <c r="C501" s="152"/>
      <c r="D501" s="150"/>
      <c r="E501" s="150" t="s">
        <v>346</v>
      </c>
      <c r="F501" s="150"/>
      <c r="H501" s="150"/>
      <c r="I501" s="150"/>
      <c r="K501" s="150"/>
      <c r="M501" s="150"/>
      <c r="P501" s="30"/>
      <c r="Q501" s="150"/>
      <c r="R501" s="30"/>
      <c r="S501" s="38"/>
      <c r="T501" s="30"/>
      <c r="U501" s="5"/>
      <c r="V501" s="51"/>
      <c r="W501" s="69"/>
      <c r="X501" s="69"/>
      <c r="Y501" s="51"/>
      <c r="Z501" s="38"/>
      <c r="AA501" s="38"/>
      <c r="AB501" s="54"/>
      <c r="AC501" s="17"/>
      <c r="AD501" s="15"/>
      <c r="AE501" s="64"/>
      <c r="AF501" s="118"/>
      <c r="AG501" s="17"/>
      <c r="AH501" s="51"/>
      <c r="AJ501" s="17"/>
      <c r="AK501" s="17"/>
      <c r="AL501" s="17"/>
      <c r="AM501" s="17"/>
      <c r="AO501" s="31" t="s">
        <v>59</v>
      </c>
    </row>
    <row r="502" spans="3:41" s="3" customFormat="1" ht="2.85" customHeight="1" x14ac:dyDescent="0.2">
      <c r="C502" s="152"/>
      <c r="D502" s="150"/>
      <c r="E502" s="150"/>
      <c r="F502" s="150"/>
      <c r="H502" s="150"/>
      <c r="I502" s="150"/>
      <c r="K502" s="150"/>
      <c r="M502" s="150"/>
      <c r="P502" s="30"/>
      <c r="Q502" s="30"/>
      <c r="R502" s="30"/>
      <c r="S502" s="38"/>
      <c r="T502" s="30"/>
      <c r="U502" s="5"/>
      <c r="V502" s="51"/>
      <c r="W502" s="69"/>
      <c r="X502" s="69"/>
      <c r="Y502" s="51"/>
      <c r="Z502" s="38"/>
      <c r="AA502" s="38"/>
      <c r="AB502" s="54"/>
      <c r="AC502" s="17"/>
      <c r="AD502" s="15"/>
      <c r="AE502" s="64"/>
      <c r="AF502" s="118"/>
      <c r="AG502" s="17"/>
      <c r="AH502" s="51"/>
      <c r="AJ502" s="17"/>
      <c r="AK502" s="17"/>
      <c r="AL502" s="17"/>
      <c r="AM502" s="17"/>
      <c r="AO502" s="31" t="s">
        <v>59</v>
      </c>
    </row>
    <row r="503" spans="3:41" s="3" customFormat="1" ht="9.9499999999999993" customHeight="1" x14ac:dyDescent="0.2">
      <c r="C503" s="152"/>
      <c r="D503" s="155" t="s">
        <v>350</v>
      </c>
      <c r="E503" s="150"/>
      <c r="F503" s="150"/>
      <c r="H503" s="150"/>
      <c r="I503" s="150"/>
      <c r="K503" s="150"/>
      <c r="M503" s="150"/>
      <c r="P503" s="30"/>
      <c r="Q503" s="30"/>
      <c r="R503" s="30"/>
      <c r="S503" s="38"/>
      <c r="T503" s="30"/>
      <c r="U503" s="5"/>
      <c r="V503" s="51"/>
      <c r="W503" s="69"/>
      <c r="X503" s="69"/>
      <c r="Y503" s="51"/>
      <c r="Z503" s="38"/>
      <c r="AA503" s="38"/>
      <c r="AB503" s="54"/>
      <c r="AC503" s="17"/>
      <c r="AD503" s="15"/>
      <c r="AE503" s="64"/>
      <c r="AF503" s="118"/>
      <c r="AG503" s="17"/>
      <c r="AH503" s="51"/>
      <c r="AJ503" s="17"/>
      <c r="AK503" s="17"/>
      <c r="AL503" s="17"/>
      <c r="AM503" s="17"/>
      <c r="AO503" s="31" t="s">
        <v>59</v>
      </c>
    </row>
    <row r="504" spans="3:41" s="3" customFormat="1" ht="0.95" customHeight="1" x14ac:dyDescent="0.2">
      <c r="P504" s="73"/>
      <c r="Q504" s="86"/>
      <c r="R504" s="6"/>
      <c r="S504" s="38"/>
      <c r="T504" s="6"/>
      <c r="U504" s="5"/>
      <c r="V504" s="51"/>
      <c r="W504" s="55"/>
      <c r="X504" s="15"/>
      <c r="Y504" s="51"/>
      <c r="Z504" s="38"/>
      <c r="AA504" s="38"/>
      <c r="AB504" s="54"/>
      <c r="AC504" s="17"/>
      <c r="AD504" s="15"/>
      <c r="AE504" s="64"/>
      <c r="AF504" s="118"/>
      <c r="AG504" s="38"/>
      <c r="AH504" s="51"/>
      <c r="AJ504" s="17"/>
      <c r="AK504" s="17"/>
      <c r="AL504" s="17"/>
      <c r="AM504" s="17"/>
      <c r="AO504" s="31" t="s">
        <v>59</v>
      </c>
    </row>
    <row r="505" spans="3:41" s="3" customFormat="1" ht="9.9499999999999993" customHeight="1" x14ac:dyDescent="0.2">
      <c r="C505" s="152"/>
      <c r="D505" s="150"/>
      <c r="E505" s="150" t="s">
        <v>346</v>
      </c>
      <c r="F505" s="150"/>
      <c r="H505" s="150"/>
      <c r="I505" s="150" t="s">
        <v>372</v>
      </c>
      <c r="K505" s="150"/>
      <c r="M505" s="150" t="s">
        <v>1058</v>
      </c>
      <c r="P505" s="150" t="s">
        <v>811</v>
      </c>
      <c r="R505" s="30"/>
      <c r="S505" s="38"/>
      <c r="T505" s="30"/>
      <c r="U505" s="5"/>
      <c r="V505" s="51"/>
      <c r="W505" s="69"/>
      <c r="X505" s="69"/>
      <c r="Y505" s="51"/>
      <c r="Z505" s="38"/>
      <c r="AA505" s="38"/>
      <c r="AB505" s="54"/>
      <c r="AC505" s="17"/>
      <c r="AD505" s="15"/>
      <c r="AE505" s="64"/>
      <c r="AF505" s="118"/>
      <c r="AG505" s="17"/>
      <c r="AH505" s="51"/>
      <c r="AJ505" s="17"/>
      <c r="AK505" s="17"/>
      <c r="AL505" s="17"/>
      <c r="AM505" s="17"/>
      <c r="AO505" s="31" t="s">
        <v>59</v>
      </c>
    </row>
    <row r="506" spans="3:41" s="3" customFormat="1" ht="9.9499999999999993" customHeight="1" x14ac:dyDescent="0.2">
      <c r="C506" s="152"/>
      <c r="D506" s="150"/>
      <c r="E506" s="150" t="s">
        <v>351</v>
      </c>
      <c r="F506" s="150"/>
      <c r="H506" s="150"/>
      <c r="I506" s="150" t="s">
        <v>352</v>
      </c>
      <c r="K506" s="150"/>
      <c r="M506" s="150" t="s">
        <v>1059</v>
      </c>
      <c r="N506" s="150"/>
      <c r="O506" s="30"/>
      <c r="P506" s="30"/>
      <c r="Q506" s="30"/>
      <c r="S506" s="38"/>
      <c r="T506" s="30"/>
      <c r="U506" s="5"/>
      <c r="V506" s="51"/>
      <c r="W506" s="69"/>
      <c r="X506" s="69"/>
      <c r="Y506" s="51"/>
      <c r="Z506" s="38"/>
      <c r="AA506" s="38"/>
      <c r="AB506" s="54"/>
      <c r="AC506" s="17"/>
      <c r="AD506" s="15"/>
      <c r="AE506" s="64"/>
      <c r="AF506" s="118"/>
      <c r="AG506" s="17"/>
      <c r="AH506" s="51"/>
      <c r="AJ506" s="17"/>
      <c r="AK506" s="17"/>
      <c r="AL506" s="17"/>
      <c r="AM506" s="17"/>
      <c r="AO506" s="31" t="s">
        <v>59</v>
      </c>
    </row>
    <row r="507" spans="3:41" s="3" customFormat="1" ht="2.85" customHeight="1" x14ac:dyDescent="0.2">
      <c r="C507" s="152"/>
      <c r="D507" s="150"/>
      <c r="E507" s="150"/>
      <c r="F507" s="150"/>
      <c r="H507" s="150"/>
      <c r="I507" s="150"/>
      <c r="K507" s="150"/>
      <c r="M507" s="150"/>
      <c r="P507" s="30"/>
      <c r="Q507" s="30"/>
      <c r="R507" s="30"/>
      <c r="S507" s="38"/>
      <c r="T507" s="30"/>
      <c r="U507" s="5"/>
      <c r="V507" s="51"/>
      <c r="W507" s="69"/>
      <c r="X507" s="69"/>
      <c r="Y507" s="51"/>
      <c r="Z507" s="38"/>
      <c r="AA507" s="38"/>
      <c r="AB507" s="54"/>
      <c r="AC507" s="17"/>
      <c r="AD507" s="15"/>
      <c r="AE507" s="64"/>
      <c r="AF507" s="118"/>
      <c r="AG507" s="17"/>
      <c r="AH507" s="51"/>
      <c r="AJ507" s="17"/>
      <c r="AK507" s="17"/>
      <c r="AL507" s="17"/>
      <c r="AM507" s="17"/>
      <c r="AO507" s="31" t="s">
        <v>59</v>
      </c>
    </row>
    <row r="508" spans="3:41" s="3" customFormat="1" ht="9.9499999999999993" customHeight="1" x14ac:dyDescent="0.2">
      <c r="C508" s="152"/>
      <c r="D508" s="155" t="s">
        <v>356</v>
      </c>
      <c r="E508" s="150"/>
      <c r="F508" s="150"/>
      <c r="H508" s="150"/>
      <c r="I508" s="150"/>
      <c r="K508" s="150"/>
      <c r="M508" s="150"/>
      <c r="P508" s="30"/>
      <c r="Q508" s="30"/>
      <c r="R508" s="30"/>
      <c r="S508" s="38"/>
      <c r="T508" s="30"/>
      <c r="U508" s="5"/>
      <c r="V508" s="51"/>
      <c r="W508" s="69"/>
      <c r="X508" s="69"/>
      <c r="Y508" s="51"/>
      <c r="Z508" s="38"/>
      <c r="AA508" s="38"/>
      <c r="AB508" s="54"/>
      <c r="AC508" s="17"/>
      <c r="AD508" s="15"/>
      <c r="AE508" s="64"/>
      <c r="AF508" s="118"/>
      <c r="AG508" s="17"/>
      <c r="AH508" s="51"/>
      <c r="AJ508" s="17"/>
      <c r="AK508" s="17"/>
      <c r="AL508" s="17"/>
      <c r="AM508" s="17"/>
      <c r="AO508" s="31" t="s">
        <v>59</v>
      </c>
    </row>
    <row r="509" spans="3:41" s="3" customFormat="1" ht="0.95" customHeight="1" x14ac:dyDescent="0.2">
      <c r="P509" s="73"/>
      <c r="Q509" s="86"/>
      <c r="R509" s="6"/>
      <c r="S509" s="38"/>
      <c r="T509" s="6"/>
      <c r="U509" s="5"/>
      <c r="V509" s="51"/>
      <c r="W509" s="55"/>
      <c r="X509" s="15"/>
      <c r="Y509" s="51"/>
      <c r="Z509" s="38"/>
      <c r="AA509" s="38"/>
      <c r="AB509" s="54"/>
      <c r="AC509" s="17"/>
      <c r="AD509" s="15"/>
      <c r="AE509" s="64"/>
      <c r="AF509" s="118"/>
      <c r="AG509" s="38"/>
      <c r="AH509" s="51"/>
      <c r="AJ509" s="17"/>
      <c r="AK509" s="17"/>
      <c r="AL509" s="17"/>
      <c r="AM509" s="17"/>
      <c r="AO509" s="31" t="s">
        <v>59</v>
      </c>
    </row>
    <row r="510" spans="3:41" s="3" customFormat="1" ht="9.9499999999999993" customHeight="1" x14ac:dyDescent="0.2">
      <c r="C510" s="152"/>
      <c r="D510" s="150"/>
      <c r="E510" s="150" t="s">
        <v>340</v>
      </c>
      <c r="F510" s="150"/>
      <c r="H510" s="150" t="s">
        <v>368</v>
      </c>
      <c r="K510" s="150"/>
      <c r="L510" s="150"/>
      <c r="M510" s="150" t="s">
        <v>366</v>
      </c>
      <c r="O510" s="150"/>
      <c r="P510" s="150"/>
      <c r="Q510" s="150" t="s">
        <v>809</v>
      </c>
      <c r="R510" s="30"/>
      <c r="S510" s="38"/>
      <c r="T510" s="30"/>
      <c r="U510" s="5"/>
      <c r="V510" s="51"/>
      <c r="W510" s="69"/>
      <c r="X510" s="69"/>
      <c r="Y510" s="51"/>
      <c r="Z510" s="38"/>
      <c r="AA510" s="38"/>
      <c r="AB510" s="54"/>
      <c r="AC510" s="17"/>
      <c r="AD510" s="15"/>
      <c r="AE510" s="64"/>
      <c r="AF510" s="118"/>
      <c r="AG510" s="17"/>
      <c r="AH510" s="51"/>
      <c r="AJ510" s="17"/>
      <c r="AK510" s="17"/>
      <c r="AL510" s="17"/>
      <c r="AM510" s="17"/>
      <c r="AO510" s="31" t="s">
        <v>59</v>
      </c>
    </row>
    <row r="511" spans="3:41" s="3" customFormat="1" ht="9.9499999999999993" customHeight="1" x14ac:dyDescent="0.2">
      <c r="C511" s="152"/>
      <c r="D511" s="150"/>
      <c r="E511" s="150" t="s">
        <v>341</v>
      </c>
      <c r="F511" s="150"/>
      <c r="H511" s="150" t="s">
        <v>367</v>
      </c>
      <c r="K511" s="150"/>
      <c r="L511" s="150"/>
      <c r="M511" s="150" t="s">
        <v>808</v>
      </c>
      <c r="N511" s="150"/>
      <c r="O511" s="150"/>
      <c r="P511" s="150"/>
      <c r="Q511" s="150" t="s">
        <v>810</v>
      </c>
      <c r="S511" s="38"/>
      <c r="T511" s="30"/>
      <c r="U511" s="5"/>
      <c r="V511" s="51"/>
      <c r="W511" s="69"/>
      <c r="X511" s="69"/>
      <c r="Y511" s="51"/>
      <c r="Z511" s="38"/>
      <c r="AA511" s="38"/>
      <c r="AB511" s="54"/>
      <c r="AC511" s="17"/>
      <c r="AD511" s="15"/>
      <c r="AE511" s="64"/>
      <c r="AF511" s="118"/>
      <c r="AG511" s="17"/>
      <c r="AH511" s="51"/>
      <c r="AJ511" s="17"/>
      <c r="AK511" s="17"/>
      <c r="AL511" s="17"/>
      <c r="AM511" s="17"/>
      <c r="AO511" s="31" t="s">
        <v>59</v>
      </c>
    </row>
    <row r="512" spans="3:41" s="3" customFormat="1" ht="2.85" customHeight="1" x14ac:dyDescent="0.2">
      <c r="C512" s="152"/>
      <c r="D512" s="150"/>
      <c r="E512" s="150"/>
      <c r="F512" s="150"/>
      <c r="H512" s="150"/>
      <c r="I512" s="150"/>
      <c r="K512" s="150"/>
      <c r="M512" s="150"/>
      <c r="P512" s="30"/>
      <c r="Q512" s="30"/>
      <c r="R512" s="30"/>
      <c r="S512" s="38"/>
      <c r="T512" s="30"/>
      <c r="U512" s="5"/>
      <c r="V512" s="51"/>
      <c r="W512" s="69"/>
      <c r="X512" s="69"/>
      <c r="Y512" s="51"/>
      <c r="Z512" s="38"/>
      <c r="AA512" s="38"/>
      <c r="AB512" s="54"/>
      <c r="AC512" s="17"/>
      <c r="AD512" s="15"/>
      <c r="AE512" s="64"/>
      <c r="AF512" s="118"/>
      <c r="AG512" s="17"/>
      <c r="AH512" s="51"/>
      <c r="AJ512" s="17"/>
      <c r="AK512" s="17"/>
      <c r="AL512" s="17"/>
      <c r="AM512" s="17"/>
      <c r="AO512" s="31" t="s">
        <v>59</v>
      </c>
    </row>
    <row r="513" spans="3:41" s="3" customFormat="1" ht="9.9499999999999993" customHeight="1" x14ac:dyDescent="0.2">
      <c r="C513" s="152"/>
      <c r="D513" s="155" t="s">
        <v>812</v>
      </c>
      <c r="E513" s="150"/>
      <c r="F513" s="150"/>
      <c r="H513" s="150"/>
      <c r="I513" s="150"/>
      <c r="K513" s="150"/>
      <c r="M513" s="150"/>
      <c r="P513" s="30"/>
      <c r="Q513" s="30"/>
      <c r="R513" s="30"/>
      <c r="S513" s="38"/>
      <c r="T513" s="30"/>
      <c r="U513" s="5"/>
      <c r="V513" s="51"/>
      <c r="W513" s="69"/>
      <c r="X513" s="69"/>
      <c r="Y513" s="51"/>
      <c r="Z513" s="38"/>
      <c r="AA513" s="38"/>
      <c r="AB513" s="54"/>
      <c r="AC513" s="17"/>
      <c r="AD513" s="15"/>
      <c r="AE513" s="64"/>
      <c r="AF513" s="118"/>
      <c r="AG513" s="17"/>
      <c r="AH513" s="51"/>
      <c r="AJ513" s="17"/>
      <c r="AK513" s="17"/>
      <c r="AL513" s="17"/>
      <c r="AM513" s="17"/>
      <c r="AO513" s="31" t="s">
        <v>59</v>
      </c>
    </row>
    <row r="514" spans="3:41" s="3" customFormat="1" ht="0.95" customHeight="1" x14ac:dyDescent="0.2">
      <c r="P514" s="73"/>
      <c r="Q514" s="86"/>
      <c r="R514" s="6"/>
      <c r="S514" s="38"/>
      <c r="T514" s="6"/>
      <c r="U514" s="5"/>
      <c r="V514" s="51"/>
      <c r="W514" s="55"/>
      <c r="X514" s="15"/>
      <c r="Y514" s="51"/>
      <c r="Z514" s="38"/>
      <c r="AA514" s="38"/>
      <c r="AB514" s="54"/>
      <c r="AC514" s="17"/>
      <c r="AD514" s="15"/>
      <c r="AE514" s="64"/>
      <c r="AF514" s="118"/>
      <c r="AG514" s="38"/>
      <c r="AH514" s="51"/>
      <c r="AJ514" s="17"/>
      <c r="AK514" s="17"/>
      <c r="AL514" s="17"/>
      <c r="AM514" s="17"/>
      <c r="AO514" s="31" t="s">
        <v>59</v>
      </c>
    </row>
    <row r="515" spans="3:41" s="3" customFormat="1" ht="9.9499999999999993" customHeight="1" x14ac:dyDescent="0.2">
      <c r="C515" s="152"/>
      <c r="D515" s="150"/>
      <c r="E515" s="150" t="s">
        <v>336</v>
      </c>
      <c r="F515" s="150"/>
      <c r="H515" s="150"/>
      <c r="I515" s="150" t="s">
        <v>369</v>
      </c>
      <c r="K515" s="150"/>
      <c r="M515" s="150" t="s">
        <v>371</v>
      </c>
      <c r="P515" s="30"/>
      <c r="Q515" s="150" t="s">
        <v>339</v>
      </c>
      <c r="R515" s="30"/>
      <c r="S515" s="38"/>
      <c r="T515" s="30"/>
      <c r="U515" s="5"/>
      <c r="V515" s="51"/>
      <c r="W515" s="69"/>
      <c r="X515" s="69"/>
      <c r="Y515" s="51"/>
      <c r="Z515" s="38"/>
      <c r="AA515" s="38"/>
      <c r="AB515" s="54"/>
      <c r="AC515" s="17"/>
      <c r="AD515" s="15"/>
      <c r="AE515" s="64"/>
      <c r="AF515" s="118"/>
      <c r="AG515" s="17"/>
      <c r="AH515" s="51"/>
      <c r="AJ515" s="17"/>
      <c r="AK515" s="17"/>
      <c r="AL515" s="17"/>
      <c r="AM515" s="17"/>
      <c r="AO515" s="31" t="s">
        <v>59</v>
      </c>
    </row>
    <row r="516" spans="3:41" s="3" customFormat="1" ht="9.9499999999999993" customHeight="1" x14ac:dyDescent="0.2">
      <c r="C516" s="152"/>
      <c r="D516" s="150"/>
      <c r="E516" s="150" t="s">
        <v>337</v>
      </c>
      <c r="F516" s="150"/>
      <c r="H516" s="150"/>
      <c r="I516" s="150" t="s">
        <v>338</v>
      </c>
      <c r="K516" s="150"/>
      <c r="L516" s="150"/>
      <c r="M516" s="150" t="s">
        <v>370</v>
      </c>
      <c r="N516" s="150"/>
      <c r="O516" s="30"/>
      <c r="P516" s="30"/>
      <c r="Q516" s="30"/>
      <c r="S516" s="38"/>
      <c r="T516" s="30"/>
      <c r="U516" s="5"/>
      <c r="V516" s="51"/>
      <c r="W516" s="69"/>
      <c r="X516" s="69"/>
      <c r="Y516" s="51"/>
      <c r="Z516" s="38"/>
      <c r="AA516" s="38"/>
      <c r="AB516" s="54"/>
      <c r="AC516" s="17"/>
      <c r="AD516" s="15"/>
      <c r="AE516" s="64"/>
      <c r="AF516" s="118"/>
      <c r="AG516" s="17"/>
      <c r="AH516" s="51"/>
      <c r="AJ516" s="17"/>
      <c r="AK516" s="17"/>
      <c r="AL516" s="17"/>
      <c r="AM516" s="17"/>
      <c r="AO516" s="31" t="s">
        <v>59</v>
      </c>
    </row>
    <row r="517" spans="3:41" s="3" customFormat="1" ht="2.85" customHeight="1" x14ac:dyDescent="0.2">
      <c r="C517" s="152"/>
      <c r="D517" s="150"/>
      <c r="E517" s="150"/>
      <c r="F517" s="150"/>
      <c r="H517" s="150"/>
      <c r="I517" s="150"/>
      <c r="K517" s="150"/>
      <c r="M517" s="150"/>
      <c r="P517" s="30"/>
      <c r="Q517" s="30"/>
      <c r="R517" s="30"/>
      <c r="S517" s="38"/>
      <c r="T517" s="30"/>
      <c r="U517" s="5"/>
      <c r="V517" s="51"/>
      <c r="W517" s="69"/>
      <c r="X517" s="69"/>
      <c r="Y517" s="51"/>
      <c r="Z517" s="38"/>
      <c r="AA517" s="38"/>
      <c r="AB517" s="54"/>
      <c r="AC517" s="17"/>
      <c r="AD517" s="15"/>
      <c r="AE517" s="64"/>
      <c r="AF517" s="118"/>
      <c r="AG517" s="17"/>
      <c r="AH517" s="51"/>
      <c r="AJ517" s="17"/>
      <c r="AK517" s="17"/>
      <c r="AL517" s="17"/>
      <c r="AM517" s="17"/>
      <c r="AO517" s="31" t="s">
        <v>59</v>
      </c>
    </row>
    <row r="518" spans="3:41" s="3" customFormat="1" ht="9.9499999999999993" customHeight="1" x14ac:dyDescent="0.2">
      <c r="C518" s="152"/>
      <c r="D518" s="155" t="s">
        <v>813</v>
      </c>
      <c r="E518" s="150"/>
      <c r="F518" s="150"/>
      <c r="H518" s="150"/>
      <c r="I518" s="150"/>
      <c r="K518" s="150"/>
      <c r="M518" s="150"/>
      <c r="P518" s="30"/>
      <c r="Q518" s="30"/>
      <c r="R518" s="30"/>
      <c r="S518" s="38"/>
      <c r="T518" s="30"/>
      <c r="U518" s="5"/>
      <c r="V518" s="51"/>
      <c r="W518" s="69"/>
      <c r="X518" s="69"/>
      <c r="Y518" s="51"/>
      <c r="Z518" s="38"/>
      <c r="AA518" s="38"/>
      <c r="AB518" s="54"/>
      <c r="AC518" s="17"/>
      <c r="AD518" s="15"/>
      <c r="AE518" s="64"/>
      <c r="AF518" s="118"/>
      <c r="AG518" s="17"/>
      <c r="AH518" s="51"/>
      <c r="AJ518" s="17"/>
      <c r="AK518" s="17"/>
      <c r="AL518" s="17"/>
      <c r="AM518" s="17"/>
      <c r="AO518" s="31" t="s">
        <v>59</v>
      </c>
    </row>
    <row r="519" spans="3:41" s="3" customFormat="1" ht="0.95" customHeight="1" x14ac:dyDescent="0.2">
      <c r="P519" s="73"/>
      <c r="Q519" s="86"/>
      <c r="R519" s="6"/>
      <c r="S519" s="38"/>
      <c r="T519" s="6"/>
      <c r="U519" s="5"/>
      <c r="V519" s="51"/>
      <c r="W519" s="55"/>
      <c r="X519" s="15"/>
      <c r="Y519" s="51"/>
      <c r="Z519" s="38"/>
      <c r="AA519" s="38"/>
      <c r="AB519" s="54"/>
      <c r="AC519" s="17"/>
      <c r="AD519" s="15"/>
      <c r="AE519" s="64"/>
      <c r="AF519" s="118"/>
      <c r="AG519" s="38"/>
      <c r="AH519" s="51"/>
      <c r="AJ519" s="17"/>
      <c r="AK519" s="17"/>
      <c r="AL519" s="17"/>
      <c r="AM519" s="17"/>
      <c r="AO519" s="31" t="s">
        <v>59</v>
      </c>
    </row>
    <row r="520" spans="3:41" s="3" customFormat="1" ht="9.9499999999999993" customHeight="1" x14ac:dyDescent="0.2">
      <c r="C520" s="152"/>
      <c r="D520" s="150"/>
      <c r="E520" s="150" t="s">
        <v>336</v>
      </c>
      <c r="F520" s="150"/>
      <c r="H520" s="150"/>
      <c r="I520" s="150"/>
      <c r="K520" s="150"/>
      <c r="M520" s="150"/>
      <c r="P520" s="30"/>
      <c r="Q520" s="150"/>
      <c r="R520" s="30"/>
      <c r="S520" s="38"/>
      <c r="T520" s="30"/>
      <c r="U520" s="5"/>
      <c r="V520" s="51"/>
      <c r="W520" s="69"/>
      <c r="X520" s="69"/>
      <c r="Y520" s="51"/>
      <c r="Z520" s="38"/>
      <c r="AA520" s="38"/>
      <c r="AB520" s="54"/>
      <c r="AC520" s="17"/>
      <c r="AD520" s="15"/>
      <c r="AE520" s="64"/>
      <c r="AF520" s="118"/>
      <c r="AG520" s="17"/>
      <c r="AH520" s="51"/>
      <c r="AJ520" s="17"/>
      <c r="AK520" s="17"/>
      <c r="AL520" s="17"/>
      <c r="AM520" s="17"/>
      <c r="AO520" s="31" t="s">
        <v>59</v>
      </c>
    </row>
    <row r="521" spans="3:41" s="3" customFormat="1" ht="2.85" customHeight="1" x14ac:dyDescent="0.2">
      <c r="C521" s="152"/>
      <c r="D521" s="150"/>
      <c r="E521" s="150"/>
      <c r="F521" s="150"/>
      <c r="H521" s="150"/>
      <c r="I521" s="150"/>
      <c r="K521" s="150"/>
      <c r="M521" s="150"/>
      <c r="P521" s="30"/>
      <c r="Q521" s="30"/>
      <c r="R521" s="30"/>
      <c r="S521" s="38"/>
      <c r="T521" s="30"/>
      <c r="U521" s="5"/>
      <c r="V521" s="51"/>
      <c r="W521" s="69"/>
      <c r="X521" s="69"/>
      <c r="Y521" s="51"/>
      <c r="Z521" s="38"/>
      <c r="AA521" s="38"/>
      <c r="AB521" s="54"/>
      <c r="AC521" s="17"/>
      <c r="AD521" s="15"/>
      <c r="AE521" s="64"/>
      <c r="AF521" s="118"/>
      <c r="AG521" s="17"/>
      <c r="AH521" s="51"/>
      <c r="AJ521" s="17"/>
      <c r="AK521" s="17"/>
      <c r="AL521" s="17"/>
      <c r="AM521" s="17"/>
      <c r="AO521" s="31" t="s">
        <v>59</v>
      </c>
    </row>
    <row r="522" spans="3:41" s="3" customFormat="1" ht="9.9499999999999993" customHeight="1" x14ac:dyDescent="0.2">
      <c r="C522" s="152"/>
      <c r="D522" s="155" t="s">
        <v>357</v>
      </c>
      <c r="E522" s="150"/>
      <c r="F522" s="150"/>
      <c r="H522" s="150"/>
      <c r="I522" s="150"/>
      <c r="K522" s="150"/>
      <c r="M522" s="150"/>
      <c r="P522" s="30"/>
      <c r="Q522" s="30"/>
      <c r="R522" s="30"/>
      <c r="S522" s="38"/>
      <c r="T522" s="30"/>
      <c r="U522" s="5"/>
      <c r="V522" s="51"/>
      <c r="W522" s="69"/>
      <c r="X522" s="69"/>
      <c r="Y522" s="51"/>
      <c r="Z522" s="38"/>
      <c r="AA522" s="38"/>
      <c r="AB522" s="54"/>
      <c r="AC522" s="17"/>
      <c r="AD522" s="15"/>
      <c r="AE522" s="64"/>
      <c r="AF522" s="118"/>
      <c r="AG522" s="17"/>
      <c r="AH522" s="51"/>
      <c r="AJ522" s="17"/>
      <c r="AK522" s="17"/>
      <c r="AL522" s="17"/>
      <c r="AM522" s="17"/>
      <c r="AO522" s="31" t="s">
        <v>59</v>
      </c>
    </row>
    <row r="523" spans="3:41" s="3" customFormat="1" ht="0.95" customHeight="1" x14ac:dyDescent="0.2">
      <c r="P523" s="73"/>
      <c r="Q523" s="86"/>
      <c r="R523" s="6"/>
      <c r="S523" s="38"/>
      <c r="T523" s="6"/>
      <c r="U523" s="5"/>
      <c r="V523" s="51"/>
      <c r="W523" s="55"/>
      <c r="X523" s="15"/>
      <c r="Y523" s="51"/>
      <c r="Z523" s="38"/>
      <c r="AA523" s="38"/>
      <c r="AB523" s="54"/>
      <c r="AC523" s="17"/>
      <c r="AD523" s="15"/>
      <c r="AE523" s="64"/>
      <c r="AF523" s="118"/>
      <c r="AG523" s="38"/>
      <c r="AH523" s="51"/>
      <c r="AJ523" s="17"/>
      <c r="AK523" s="17"/>
      <c r="AL523" s="17"/>
      <c r="AM523" s="17"/>
      <c r="AO523" s="31" t="s">
        <v>59</v>
      </c>
    </row>
    <row r="524" spans="3:41" s="3" customFormat="1" ht="9.9499999999999993" customHeight="1" x14ac:dyDescent="0.2">
      <c r="C524" s="152"/>
      <c r="D524" s="150"/>
      <c r="E524" s="150" t="s">
        <v>336</v>
      </c>
      <c r="F524" s="150"/>
      <c r="H524" s="150"/>
      <c r="I524" s="150" t="s">
        <v>590</v>
      </c>
      <c r="K524" s="150"/>
      <c r="M524" s="150" t="s">
        <v>594</v>
      </c>
      <c r="P524" s="150"/>
      <c r="Q524" s="150" t="s">
        <v>600</v>
      </c>
      <c r="R524" s="30"/>
      <c r="S524" s="38"/>
      <c r="T524" s="30"/>
      <c r="U524" s="5"/>
      <c r="V524" s="51"/>
      <c r="W524" s="69"/>
      <c r="X524" s="69"/>
      <c r="Y524" s="51"/>
      <c r="Z524" s="38"/>
      <c r="AA524" s="38"/>
      <c r="AB524" s="54"/>
      <c r="AC524" s="17"/>
      <c r="AD524" s="15"/>
      <c r="AE524" s="64"/>
      <c r="AF524" s="118"/>
      <c r="AG524" s="17"/>
      <c r="AH524" s="51"/>
      <c r="AJ524" s="17"/>
      <c r="AK524" s="17"/>
      <c r="AL524" s="17"/>
      <c r="AM524" s="17"/>
      <c r="AO524" s="31" t="s">
        <v>59</v>
      </c>
    </row>
    <row r="525" spans="3:41" s="3" customFormat="1" ht="9.9499999999999993" customHeight="1" x14ac:dyDescent="0.2">
      <c r="C525" s="152"/>
      <c r="D525" s="150"/>
      <c r="E525" s="150" t="s">
        <v>342</v>
      </c>
      <c r="F525" s="150"/>
      <c r="H525" s="150"/>
      <c r="I525" s="150" t="s">
        <v>591</v>
      </c>
      <c r="K525" s="150"/>
      <c r="M525" s="150" t="s">
        <v>595</v>
      </c>
      <c r="N525" s="150"/>
      <c r="O525" s="30"/>
      <c r="P525" s="150"/>
      <c r="Q525" s="150" t="s">
        <v>601</v>
      </c>
      <c r="S525" s="38"/>
      <c r="T525" s="30"/>
      <c r="U525" s="5"/>
      <c r="V525" s="51"/>
      <c r="W525" s="69"/>
      <c r="X525" s="69"/>
      <c r="Y525" s="51"/>
      <c r="Z525" s="38"/>
      <c r="AA525" s="38"/>
      <c r="AB525" s="54"/>
      <c r="AC525" s="17"/>
      <c r="AD525" s="15"/>
      <c r="AE525" s="64"/>
      <c r="AF525" s="118"/>
      <c r="AG525" s="17"/>
      <c r="AH525" s="51"/>
      <c r="AJ525" s="17"/>
      <c r="AK525" s="17"/>
      <c r="AL525" s="17"/>
      <c r="AM525" s="17"/>
      <c r="AO525" s="31" t="s">
        <v>59</v>
      </c>
    </row>
    <row r="526" spans="3:41" s="3" customFormat="1" ht="9.9499999999999993" customHeight="1" x14ac:dyDescent="0.2">
      <c r="D526" s="150"/>
      <c r="E526" s="150" t="s">
        <v>343</v>
      </c>
      <c r="F526" s="150"/>
      <c r="H526" s="150"/>
      <c r="I526" s="150" t="s">
        <v>592</v>
      </c>
      <c r="K526" s="150"/>
      <c r="M526" s="150" t="s">
        <v>596</v>
      </c>
      <c r="P526" s="150"/>
      <c r="Q526" s="150" t="s">
        <v>602</v>
      </c>
      <c r="R526" s="6"/>
      <c r="S526" s="38"/>
      <c r="T526" s="6"/>
      <c r="U526" s="5"/>
      <c r="V526" s="51"/>
      <c r="W526" s="55"/>
      <c r="X526" s="15"/>
      <c r="Y526" s="51"/>
      <c r="Z526" s="38"/>
      <c r="AA526" s="38"/>
      <c r="AB526" s="54"/>
      <c r="AC526" s="17"/>
      <c r="AD526" s="15"/>
      <c r="AE526" s="64"/>
      <c r="AF526" s="118"/>
      <c r="AG526" s="38"/>
      <c r="AH526" s="51"/>
      <c r="AJ526" s="17"/>
      <c r="AK526" s="17"/>
      <c r="AL526" s="17"/>
      <c r="AM526" s="17"/>
      <c r="AO526" s="31"/>
    </row>
    <row r="527" spans="3:41" s="3" customFormat="1" ht="9.9499999999999993" customHeight="1" x14ac:dyDescent="0.2">
      <c r="D527" s="150"/>
      <c r="E527" s="150" t="s">
        <v>344</v>
      </c>
      <c r="F527" s="150"/>
      <c r="H527" s="150"/>
      <c r="I527" s="150" t="s">
        <v>593</v>
      </c>
      <c r="K527" s="150"/>
      <c r="M527" s="150" t="s">
        <v>597</v>
      </c>
      <c r="P527" s="150"/>
      <c r="Q527" s="150" t="s">
        <v>599</v>
      </c>
      <c r="R527" s="6"/>
      <c r="S527" s="38"/>
      <c r="T527" s="6"/>
      <c r="U527" s="5"/>
      <c r="V527" s="51"/>
      <c r="W527" s="55"/>
      <c r="X527" s="15"/>
      <c r="Y527" s="51"/>
      <c r="Z527" s="38"/>
      <c r="AA527" s="38"/>
      <c r="AB527" s="54"/>
      <c r="AC527" s="17"/>
      <c r="AD527" s="15"/>
      <c r="AE527" s="64"/>
      <c r="AF527" s="118"/>
      <c r="AG527" s="38"/>
      <c r="AH527" s="51"/>
      <c r="AJ527" s="17"/>
      <c r="AK527" s="17"/>
      <c r="AL527" s="17"/>
      <c r="AM527" s="17"/>
      <c r="AO527" s="31"/>
    </row>
    <row r="528" spans="3:41" s="3" customFormat="1" ht="9.9499999999999993" customHeight="1" x14ac:dyDescent="0.2">
      <c r="C528" s="152"/>
      <c r="D528" s="150"/>
      <c r="E528" s="150" t="s">
        <v>345</v>
      </c>
      <c r="F528" s="150"/>
      <c r="H528" s="150"/>
      <c r="I528" s="150" t="s">
        <v>589</v>
      </c>
      <c r="K528" s="150"/>
      <c r="M528" s="150" t="s">
        <v>598</v>
      </c>
      <c r="N528" s="150"/>
      <c r="O528" s="30"/>
      <c r="P528" s="30"/>
      <c r="Q528" s="150"/>
      <c r="S528" s="38"/>
      <c r="T528" s="30"/>
      <c r="U528" s="5"/>
      <c r="V528" s="51"/>
      <c r="W528" s="69"/>
      <c r="X528" s="69"/>
      <c r="Y528" s="51"/>
      <c r="Z528" s="38"/>
      <c r="AA528" s="38"/>
      <c r="AB528" s="54"/>
      <c r="AC528" s="17"/>
      <c r="AD528" s="15"/>
      <c r="AE528" s="64"/>
      <c r="AF528" s="118"/>
      <c r="AG528" s="17"/>
      <c r="AH528" s="51"/>
      <c r="AJ528" s="17"/>
      <c r="AK528" s="17"/>
      <c r="AL528" s="17"/>
      <c r="AM528" s="17"/>
      <c r="AO528" s="31" t="s">
        <v>59</v>
      </c>
    </row>
    <row r="529" spans="2:41" s="3" customFormat="1" ht="1.5" customHeight="1" x14ac:dyDescent="0.2">
      <c r="C529" s="152"/>
      <c r="D529" s="150"/>
      <c r="E529" s="150"/>
      <c r="F529" s="150"/>
      <c r="H529" s="150"/>
      <c r="I529" s="150"/>
      <c r="K529" s="150"/>
      <c r="M529" s="150"/>
      <c r="P529" s="30"/>
      <c r="Q529" s="30"/>
      <c r="R529" s="30"/>
      <c r="S529" s="38"/>
      <c r="T529" s="30"/>
      <c r="U529" s="5"/>
      <c r="V529" s="51"/>
      <c r="W529" s="69"/>
      <c r="X529" s="69"/>
      <c r="Y529" s="51"/>
      <c r="Z529" s="38"/>
      <c r="AA529" s="38"/>
      <c r="AB529" s="54"/>
      <c r="AC529" s="17"/>
      <c r="AD529" s="15"/>
      <c r="AE529" s="64"/>
      <c r="AF529" s="118"/>
      <c r="AG529" s="17"/>
      <c r="AH529" s="51"/>
      <c r="AJ529" s="17"/>
      <c r="AK529" s="17"/>
      <c r="AL529" s="17"/>
      <c r="AM529" s="17"/>
      <c r="AO529" s="31" t="s">
        <v>59</v>
      </c>
    </row>
    <row r="530" spans="2:41" s="3" customFormat="1" ht="9.9499999999999993" customHeight="1" x14ac:dyDescent="0.2">
      <c r="B530" s="107" t="s">
        <v>55</v>
      </c>
      <c r="D530" s="155" t="s">
        <v>63</v>
      </c>
      <c r="E530" s="73" t="s">
        <v>91</v>
      </c>
      <c r="F530" s="73"/>
      <c r="G530" s="30" t="s">
        <v>47</v>
      </c>
      <c r="H530" s="30"/>
      <c r="I530" s="30" t="s">
        <v>365</v>
      </c>
      <c r="J530" s="30"/>
      <c r="K530" s="30"/>
      <c r="L530" s="30"/>
      <c r="M530" s="30"/>
      <c r="N530" s="30"/>
      <c r="P530" s="73" t="s">
        <v>95</v>
      </c>
      <c r="Q530" s="86"/>
      <c r="R530" s="29" t="s">
        <v>51</v>
      </c>
      <c r="S530" s="38">
        <f>IF(Suggested="Yes",AA530,AG530)</f>
        <v>8.65</v>
      </c>
      <c r="T530" s="36" t="s">
        <v>46</v>
      </c>
      <c r="U530" s="5" t="str">
        <f>+Instructions!$B$3</f>
        <v>D</v>
      </c>
      <c r="V530" s="51"/>
      <c r="W530" s="55">
        <f>+Instructions!$C$22</f>
        <v>0</v>
      </c>
      <c r="X530" s="17">
        <f>ROUND($AA530*(1-W530)+0.004999,2)</f>
        <v>8.65</v>
      </c>
      <c r="Y530" s="51"/>
      <c r="Z530" s="6" t="s">
        <v>1201</v>
      </c>
      <c r="AA530" s="38">
        <v>8.65</v>
      </c>
      <c r="AB530" s="59">
        <f t="shared" ref="AB530:AC532" si="113">+W530</f>
        <v>0</v>
      </c>
      <c r="AC530" s="17">
        <f t="shared" si="113"/>
        <v>8.65</v>
      </c>
      <c r="AD530" s="12">
        <f>(AG530-AC530)/AG530</f>
        <v>0</v>
      </c>
      <c r="AE530" s="115"/>
      <c r="AF530" s="122">
        <v>1</v>
      </c>
      <c r="AG530" s="37">
        <f>SUM(AJ530:AL530)+AE530</f>
        <v>8.65</v>
      </c>
      <c r="AH530" s="51"/>
      <c r="AJ530" s="17">
        <f>ROUND(AC530/(1-VLOOKUP(AF530,Group,2,FALSE)),2)</f>
        <v>8.65</v>
      </c>
      <c r="AK530" s="17">
        <f>IF(VLOOKUP(AF530,Group,5,FALSE)="YES",VLOOKUP(ROUND(ROUND(AJ530,1)-AJ530,2),Round,2,FALSE)+VLOOKUP(AF530,Group,6,FALSE),0)</f>
        <v>0</v>
      </c>
      <c r="AL530" s="17">
        <f>IF(VLOOKUP(AF530,Group,7,FALSE)="",0,ROUND(AJ530-0.04999,1)-AJ530+AM530)</f>
        <v>0</v>
      </c>
      <c r="AM530" s="17" t="str">
        <f>IF(VLOOKUP(AF530,Group,7,FALSE)="","",VLOOKUP(AF530,Group,7,FALSE))</f>
        <v/>
      </c>
      <c r="AO530" s="31" t="s">
        <v>59</v>
      </c>
    </row>
    <row r="531" spans="2:41" s="3" customFormat="1" ht="9.9499999999999993" customHeight="1" x14ac:dyDescent="0.2">
      <c r="B531" s="107" t="s">
        <v>55</v>
      </c>
      <c r="D531" s="39"/>
      <c r="E531" s="73" t="s">
        <v>116</v>
      </c>
      <c r="F531" s="73"/>
      <c r="G531" s="30" t="s">
        <v>47</v>
      </c>
      <c r="H531" s="30"/>
      <c r="I531" s="30" t="s">
        <v>365</v>
      </c>
      <c r="J531" s="30"/>
      <c r="K531" s="30"/>
      <c r="L531" s="30"/>
      <c r="M531" s="30" t="s">
        <v>88</v>
      </c>
      <c r="N531" s="30"/>
      <c r="P531" s="73" t="s">
        <v>214</v>
      </c>
      <c r="Q531" s="86"/>
      <c r="R531" s="29" t="s">
        <v>99</v>
      </c>
      <c r="S531" s="38">
        <f>IF(Suggested="Yes",AA531,AG531)</f>
        <v>9.8000000000000007</v>
      </c>
      <c r="T531" s="36" t="s">
        <v>46</v>
      </c>
      <c r="U531" s="5" t="str">
        <f>+Instructions!$B$3</f>
        <v>D</v>
      </c>
      <c r="V531" s="51"/>
      <c r="W531" s="55">
        <f>+Instructions!$C$22</f>
        <v>0</v>
      </c>
      <c r="X531" s="17">
        <f>ROUND($AA531*(1-W531)+0.004999,2)</f>
        <v>9.8000000000000007</v>
      </c>
      <c r="Y531" s="51"/>
      <c r="Z531" s="6" t="s">
        <v>1201</v>
      </c>
      <c r="AA531" s="38">
        <v>9.8000000000000007</v>
      </c>
      <c r="AB531" s="59">
        <f t="shared" si="113"/>
        <v>0</v>
      </c>
      <c r="AC531" s="17">
        <f t="shared" si="113"/>
        <v>9.8000000000000007</v>
      </c>
      <c r="AD531" s="12">
        <f>(AG531-AC531)/AG531</f>
        <v>0</v>
      </c>
      <c r="AE531" s="115"/>
      <c r="AF531" s="122">
        <v>1</v>
      </c>
      <c r="AG531" s="37">
        <f>SUM(AJ531:AL531)+AE531</f>
        <v>9.8000000000000007</v>
      </c>
      <c r="AH531" s="51"/>
      <c r="AJ531" s="17">
        <f>ROUND(AC531/(1-VLOOKUP(AF531,Group,2,FALSE)),2)</f>
        <v>9.8000000000000007</v>
      </c>
      <c r="AK531" s="17">
        <f>IF(VLOOKUP(AF531,Group,5,FALSE)="YES",VLOOKUP(ROUND(ROUND(AJ531,1)-AJ531,2),Round,2,FALSE)+VLOOKUP(AF531,Group,6,FALSE),0)</f>
        <v>0</v>
      </c>
      <c r="AL531" s="17">
        <f>IF(VLOOKUP(AF531,Group,7,FALSE)="",0,ROUND(AJ531-0.04999,1)-AJ531+AM531)</f>
        <v>0</v>
      </c>
      <c r="AM531" s="17" t="str">
        <f>IF(VLOOKUP(AF531,Group,7,FALSE)="","",VLOOKUP(AF531,Group,7,FALSE))</f>
        <v/>
      </c>
      <c r="AO531" s="31" t="s">
        <v>59</v>
      </c>
    </row>
    <row r="532" spans="2:41" s="3" customFormat="1" ht="9.9499999999999993" customHeight="1" x14ac:dyDescent="0.2">
      <c r="B532" s="107" t="s">
        <v>55</v>
      </c>
      <c r="D532" s="39"/>
      <c r="E532" s="73" t="s">
        <v>94</v>
      </c>
      <c r="F532" s="73"/>
      <c r="G532" s="30" t="s">
        <v>47</v>
      </c>
      <c r="H532" s="30"/>
      <c r="I532" s="30" t="s">
        <v>365</v>
      </c>
      <c r="J532" s="30"/>
      <c r="K532" s="30"/>
      <c r="L532" s="30"/>
      <c r="M532" s="30"/>
      <c r="N532" s="30"/>
      <c r="P532" s="73" t="s">
        <v>202</v>
      </c>
      <c r="Q532" s="86"/>
      <c r="R532" s="29"/>
      <c r="S532" s="38">
        <f>IF(Suggested="Yes",AA532,AG532)</f>
        <v>9.85</v>
      </c>
      <c r="T532" s="36" t="s">
        <v>46</v>
      </c>
      <c r="U532" s="5" t="str">
        <f>+Instructions!$B$3</f>
        <v>D</v>
      </c>
      <c r="V532" s="51"/>
      <c r="W532" s="55">
        <f>+Instructions!$C$22</f>
        <v>0</v>
      </c>
      <c r="X532" s="17">
        <f>ROUND($AA532*(1-W532)+0.004999,2)</f>
        <v>9.85</v>
      </c>
      <c r="Y532" s="51"/>
      <c r="Z532" s="6" t="s">
        <v>1201</v>
      </c>
      <c r="AA532" s="38">
        <v>9.85</v>
      </c>
      <c r="AB532" s="59">
        <f t="shared" si="113"/>
        <v>0</v>
      </c>
      <c r="AC532" s="17">
        <f t="shared" si="113"/>
        <v>9.85</v>
      </c>
      <c r="AD532" s="12">
        <f>(AG532-AC532)/AG532</f>
        <v>0</v>
      </c>
      <c r="AE532" s="115"/>
      <c r="AF532" s="122">
        <v>1</v>
      </c>
      <c r="AG532" s="37">
        <f>SUM(AJ532:AL532)+AE532</f>
        <v>9.85</v>
      </c>
      <c r="AH532" s="51"/>
      <c r="AJ532" s="17">
        <f>ROUND(AC532/(1-VLOOKUP(AF532,Group,2,FALSE)),2)</f>
        <v>9.85</v>
      </c>
      <c r="AK532" s="17">
        <f>IF(VLOOKUP(AF532,Group,5,FALSE)="YES",VLOOKUP(ROUND(ROUND(AJ532,1)-AJ532,2),Round,2,FALSE)+VLOOKUP(AF532,Group,6,FALSE),0)</f>
        <v>0</v>
      </c>
      <c r="AL532" s="17">
        <f>IF(VLOOKUP(AF532,Group,7,FALSE)="",0,ROUND(AJ532-0.04999,1)-AJ532+AM532)</f>
        <v>0</v>
      </c>
      <c r="AM532" s="17" t="str">
        <f>IF(VLOOKUP(AF532,Group,7,FALSE)="","",VLOOKUP(AF532,Group,7,FALSE))</f>
        <v/>
      </c>
      <c r="AO532" s="31" t="s">
        <v>59</v>
      </c>
    </row>
    <row r="533" spans="2:41" s="3" customFormat="1" ht="0.95" customHeight="1" x14ac:dyDescent="0.2">
      <c r="P533" s="73"/>
      <c r="Q533" s="86"/>
      <c r="R533" s="6"/>
      <c r="S533" s="38"/>
      <c r="T533" s="6"/>
      <c r="U533" s="5"/>
      <c r="V533" s="51"/>
      <c r="W533" s="55"/>
      <c r="X533" s="15"/>
      <c r="Y533" s="51"/>
      <c r="Z533" s="38"/>
      <c r="AA533" s="38"/>
      <c r="AB533" s="54"/>
      <c r="AC533" s="17"/>
      <c r="AD533" s="15"/>
      <c r="AE533" s="64"/>
      <c r="AF533" s="118"/>
      <c r="AG533" s="38"/>
      <c r="AH533" s="51"/>
      <c r="AJ533" s="17"/>
      <c r="AK533" s="17"/>
      <c r="AL533" s="17"/>
      <c r="AM533" s="17"/>
      <c r="AO533" s="31" t="s">
        <v>59</v>
      </c>
    </row>
    <row r="534" spans="2:41" s="191" customFormat="1" ht="9.6" customHeight="1" x14ac:dyDescent="0.2">
      <c r="D534" s="192" t="s">
        <v>52</v>
      </c>
      <c r="E534" s="191" t="s">
        <v>1073</v>
      </c>
      <c r="P534" s="193"/>
      <c r="Q534" s="194"/>
      <c r="R534" s="195"/>
      <c r="S534" s="196"/>
      <c r="T534" s="195"/>
      <c r="U534" s="197"/>
      <c r="V534" s="198"/>
      <c r="W534" s="201"/>
      <c r="X534" s="200"/>
      <c r="Y534" s="198"/>
      <c r="Z534" s="196"/>
      <c r="AA534" s="196"/>
      <c r="AB534" s="202"/>
      <c r="AC534" s="199"/>
      <c r="AD534" s="200"/>
      <c r="AE534" s="203"/>
      <c r="AF534" s="204"/>
      <c r="AG534" s="196"/>
      <c r="AH534" s="198"/>
      <c r="AJ534" s="199"/>
      <c r="AK534" s="199"/>
      <c r="AL534" s="199"/>
      <c r="AM534" s="199"/>
      <c r="AO534" s="205"/>
    </row>
    <row r="535" spans="2:41" s="191" customFormat="1" ht="9.6" customHeight="1" x14ac:dyDescent="0.2">
      <c r="D535" s="192"/>
      <c r="E535" s="191" t="s">
        <v>1074</v>
      </c>
      <c r="P535" s="193"/>
      <c r="Q535" s="194"/>
      <c r="R535" s="195"/>
      <c r="S535" s="196"/>
      <c r="T535" s="195"/>
      <c r="U535" s="197"/>
      <c r="V535" s="198"/>
      <c r="W535" s="201"/>
      <c r="X535" s="200"/>
      <c r="Y535" s="198"/>
      <c r="Z535" s="196"/>
      <c r="AA535" s="196"/>
      <c r="AB535" s="202"/>
      <c r="AC535" s="199"/>
      <c r="AD535" s="200"/>
      <c r="AE535" s="203"/>
      <c r="AF535" s="204"/>
      <c r="AG535" s="196"/>
      <c r="AH535" s="198"/>
      <c r="AJ535" s="199"/>
      <c r="AK535" s="199"/>
      <c r="AL535" s="199"/>
      <c r="AM535" s="199"/>
      <c r="AO535" s="205"/>
    </row>
    <row r="536" spans="2:41" s="3" customFormat="1" ht="0.95" customHeight="1" x14ac:dyDescent="0.2">
      <c r="P536" s="73"/>
      <c r="Q536" s="86"/>
      <c r="R536" s="6"/>
      <c r="S536" s="38"/>
      <c r="T536" s="6"/>
      <c r="U536" s="5"/>
      <c r="V536" s="51"/>
      <c r="W536" s="55"/>
      <c r="X536" s="15"/>
      <c r="Y536" s="51"/>
      <c r="Z536" s="38"/>
      <c r="AA536" s="38"/>
      <c r="AB536" s="54"/>
      <c r="AC536" s="17"/>
      <c r="AD536" s="15"/>
      <c r="AE536" s="64"/>
      <c r="AF536" s="118"/>
      <c r="AG536" s="38"/>
      <c r="AH536" s="51"/>
      <c r="AJ536" s="17"/>
      <c r="AK536" s="17"/>
      <c r="AL536" s="17"/>
      <c r="AM536" s="17"/>
      <c r="AO536" s="31" t="s">
        <v>59</v>
      </c>
    </row>
    <row r="537" spans="2:41" s="191" customFormat="1" ht="11.25" customHeight="1" x14ac:dyDescent="0.2">
      <c r="C537" s="155" t="s">
        <v>1181</v>
      </c>
      <c r="P537" s="193"/>
      <c r="Q537" s="194"/>
      <c r="R537" s="195"/>
      <c r="S537" s="196"/>
      <c r="T537" s="195"/>
      <c r="U537" s="197"/>
      <c r="V537" s="198"/>
      <c r="W537" s="201"/>
      <c r="X537" s="200"/>
      <c r="Y537" s="198"/>
      <c r="Z537" s="196"/>
      <c r="AA537" s="196"/>
      <c r="AB537" s="202"/>
      <c r="AC537" s="199"/>
      <c r="AD537" s="200"/>
      <c r="AE537" s="203"/>
      <c r="AF537" s="204"/>
      <c r="AG537" s="196"/>
      <c r="AH537" s="198"/>
      <c r="AJ537" s="199"/>
      <c r="AK537" s="199"/>
      <c r="AL537" s="199"/>
      <c r="AM537" s="199"/>
      <c r="AO537" s="205"/>
    </row>
    <row r="538" spans="2:41" s="3" customFormat="1" ht="9.9499999999999993" customHeight="1" x14ac:dyDescent="0.2">
      <c r="C538" s="154" t="s">
        <v>1186</v>
      </c>
      <c r="D538" s="147"/>
      <c r="E538" s="147"/>
      <c r="L538" s="3" t="s">
        <v>88</v>
      </c>
      <c r="M538" s="3" t="s">
        <v>88</v>
      </c>
      <c r="P538" s="148"/>
      <c r="Q538" s="6"/>
      <c r="R538" s="218" t="s">
        <v>522</v>
      </c>
      <c r="S538" s="219" t="s">
        <v>532</v>
      </c>
      <c r="T538" s="222"/>
      <c r="U538" s="5"/>
      <c r="V538" s="51"/>
      <c r="W538" s="69"/>
      <c r="X538" s="69"/>
      <c r="Y538" s="51"/>
      <c r="Z538" s="38"/>
      <c r="AA538" s="38"/>
      <c r="AB538" s="54"/>
      <c r="AC538" s="17"/>
      <c r="AD538" s="15"/>
      <c r="AE538" s="64"/>
      <c r="AF538" s="118"/>
      <c r="AG538" s="17"/>
      <c r="AH538" s="51"/>
      <c r="AJ538" s="17"/>
      <c r="AK538" s="17"/>
      <c r="AL538" s="17"/>
      <c r="AM538" s="17"/>
      <c r="AO538" s="31" t="s">
        <v>59</v>
      </c>
    </row>
    <row r="539" spans="2:41" s="3" customFormat="1" ht="2.85" customHeight="1" x14ac:dyDescent="0.2">
      <c r="P539" s="73"/>
      <c r="Q539" s="86"/>
      <c r="R539" s="6"/>
      <c r="S539" s="38"/>
      <c r="T539" s="6"/>
      <c r="U539" s="5"/>
      <c r="V539" s="51"/>
      <c r="W539" s="55"/>
      <c r="X539" s="15"/>
      <c r="Y539" s="51"/>
      <c r="Z539" s="38"/>
      <c r="AA539" s="38"/>
      <c r="AB539" s="54"/>
      <c r="AC539" s="17"/>
      <c r="AD539" s="15"/>
      <c r="AE539" s="64"/>
      <c r="AF539" s="118"/>
      <c r="AG539" s="38"/>
      <c r="AH539" s="51"/>
      <c r="AJ539" s="17"/>
      <c r="AK539" s="17"/>
      <c r="AL539" s="17"/>
      <c r="AM539" s="17"/>
      <c r="AO539" s="31" t="s">
        <v>59</v>
      </c>
    </row>
    <row r="540" spans="2:41" s="3" customFormat="1" ht="9.9499999999999993" customHeight="1" x14ac:dyDescent="0.2">
      <c r="C540" s="152"/>
      <c r="D540" s="155" t="s">
        <v>354</v>
      </c>
      <c r="E540" s="150"/>
      <c r="F540" s="150"/>
      <c r="H540" s="150"/>
      <c r="I540" s="150"/>
      <c r="K540" s="150"/>
      <c r="M540" s="150"/>
      <c r="P540" s="30"/>
      <c r="Q540" s="30"/>
      <c r="R540" s="30"/>
      <c r="S540" s="38"/>
      <c r="T540" s="30"/>
      <c r="U540" s="5"/>
      <c r="V540" s="51"/>
      <c r="W540" s="69"/>
      <c r="X540" s="69"/>
      <c r="Y540" s="51"/>
      <c r="Z540" s="38"/>
      <c r="AA540" s="38"/>
      <c r="AB540" s="54"/>
      <c r="AC540" s="17"/>
      <c r="AD540" s="15"/>
      <c r="AE540" s="64"/>
      <c r="AF540" s="118"/>
      <c r="AG540" s="17"/>
      <c r="AH540" s="51"/>
      <c r="AJ540" s="17"/>
      <c r="AK540" s="17"/>
      <c r="AL540" s="17"/>
      <c r="AM540" s="17"/>
      <c r="AO540" s="31" t="s">
        <v>59</v>
      </c>
    </row>
    <row r="541" spans="2:41" s="3" customFormat="1" ht="1.5" customHeight="1" x14ac:dyDescent="0.2">
      <c r="P541" s="73"/>
      <c r="Q541" s="86"/>
      <c r="R541" s="6"/>
      <c r="S541" s="38"/>
      <c r="T541" s="6"/>
      <c r="U541" s="5"/>
      <c r="V541" s="51"/>
      <c r="W541" s="55"/>
      <c r="X541" s="15"/>
      <c r="Y541" s="51"/>
      <c r="Z541" s="38"/>
      <c r="AA541" s="38"/>
      <c r="AB541" s="54"/>
      <c r="AC541" s="17"/>
      <c r="AD541" s="15"/>
      <c r="AE541" s="64"/>
      <c r="AF541" s="118"/>
      <c r="AG541" s="38"/>
      <c r="AH541" s="51"/>
      <c r="AJ541" s="17"/>
      <c r="AK541" s="17"/>
      <c r="AL541" s="17"/>
      <c r="AM541" s="17"/>
      <c r="AO541" s="31" t="s">
        <v>59</v>
      </c>
    </row>
    <row r="542" spans="2:41" s="3" customFormat="1" ht="9.9499999999999993" customHeight="1" x14ac:dyDescent="0.2">
      <c r="C542" s="152"/>
      <c r="D542" s="150"/>
      <c r="E542" s="150" t="s">
        <v>353</v>
      </c>
      <c r="F542" s="150"/>
      <c r="H542" s="150"/>
      <c r="I542" s="150" t="s">
        <v>603</v>
      </c>
      <c r="K542" s="150"/>
      <c r="L542" s="150"/>
      <c r="M542" s="150"/>
      <c r="P542" s="30"/>
      <c r="Q542" s="150"/>
      <c r="R542" s="30"/>
      <c r="S542" s="38"/>
      <c r="T542" s="30"/>
      <c r="U542" s="5"/>
      <c r="V542" s="51"/>
      <c r="W542" s="69"/>
      <c r="X542" s="69"/>
      <c r="Y542" s="51"/>
      <c r="Z542" s="38"/>
      <c r="AA542" s="38"/>
      <c r="AB542" s="54"/>
      <c r="AC542" s="17"/>
      <c r="AD542" s="15"/>
      <c r="AE542" s="64"/>
      <c r="AF542" s="118"/>
      <c r="AG542" s="17"/>
      <c r="AH542" s="51"/>
      <c r="AJ542" s="17"/>
      <c r="AK542" s="17"/>
      <c r="AL542" s="17"/>
      <c r="AM542" s="17"/>
      <c r="AO542" s="31" t="s">
        <v>59</v>
      </c>
    </row>
    <row r="543" spans="2:41" s="3" customFormat="1" ht="9.9499999999999993" customHeight="1" x14ac:dyDescent="0.2">
      <c r="C543" s="152"/>
      <c r="D543" s="150"/>
      <c r="E543" s="150" t="s">
        <v>557</v>
      </c>
      <c r="F543" s="150"/>
      <c r="H543" s="150"/>
      <c r="I543" s="150" t="s">
        <v>558</v>
      </c>
      <c r="K543" s="150"/>
      <c r="L543" s="150"/>
      <c r="M543" s="150"/>
      <c r="N543" s="150"/>
      <c r="O543" s="30"/>
      <c r="P543" s="30"/>
      <c r="Q543" s="150"/>
      <c r="S543" s="38"/>
      <c r="T543" s="30"/>
      <c r="U543" s="5"/>
      <c r="V543" s="51"/>
      <c r="W543" s="69"/>
      <c r="X543" s="69"/>
      <c r="Y543" s="51"/>
      <c r="Z543" s="38"/>
      <c r="AA543" s="38"/>
      <c r="AB543" s="54"/>
      <c r="AC543" s="17"/>
      <c r="AD543" s="15"/>
      <c r="AE543" s="64"/>
      <c r="AF543" s="118"/>
      <c r="AG543" s="17"/>
      <c r="AH543" s="51"/>
      <c r="AJ543" s="17"/>
      <c r="AK543" s="17"/>
      <c r="AL543" s="17"/>
      <c r="AM543" s="17"/>
      <c r="AO543" s="31" t="s">
        <v>59</v>
      </c>
    </row>
    <row r="544" spans="2:41" s="3" customFormat="1" ht="2.85" customHeight="1" x14ac:dyDescent="0.2">
      <c r="C544" s="152"/>
      <c r="D544" s="150"/>
      <c r="E544" s="150"/>
      <c r="F544" s="150"/>
      <c r="H544" s="150"/>
      <c r="I544" s="150"/>
      <c r="K544" s="150"/>
      <c r="M544" s="150"/>
      <c r="P544" s="30"/>
      <c r="Q544" s="30"/>
      <c r="R544" s="30"/>
      <c r="S544" s="38"/>
      <c r="T544" s="30"/>
      <c r="U544" s="5"/>
      <c r="V544" s="51"/>
      <c r="W544" s="69"/>
      <c r="X544" s="69"/>
      <c r="Y544" s="51"/>
      <c r="Z544" s="38"/>
      <c r="AA544" s="38"/>
      <c r="AB544" s="54"/>
      <c r="AC544" s="17"/>
      <c r="AD544" s="15"/>
      <c r="AE544" s="64"/>
      <c r="AF544" s="118"/>
      <c r="AG544" s="17"/>
      <c r="AH544" s="51"/>
      <c r="AJ544" s="17"/>
      <c r="AK544" s="17"/>
      <c r="AL544" s="17"/>
      <c r="AM544" s="17"/>
      <c r="AO544" s="31" t="s">
        <v>59</v>
      </c>
    </row>
    <row r="545" spans="2:41" s="3" customFormat="1" ht="9.9499999999999993" customHeight="1" x14ac:dyDescent="0.2">
      <c r="C545" s="152"/>
      <c r="D545" s="155" t="s">
        <v>358</v>
      </c>
      <c r="E545" s="150"/>
      <c r="F545" s="150"/>
      <c r="H545" s="150"/>
      <c r="I545" s="150"/>
      <c r="K545" s="150"/>
      <c r="M545" s="150"/>
      <c r="P545" s="30"/>
      <c r="Q545" s="30"/>
      <c r="R545" s="30"/>
      <c r="S545" s="38"/>
      <c r="T545" s="30"/>
      <c r="U545" s="5"/>
      <c r="V545" s="51"/>
      <c r="W545" s="69"/>
      <c r="X545" s="69"/>
      <c r="Y545" s="51"/>
      <c r="Z545" s="38"/>
      <c r="AA545" s="38"/>
      <c r="AB545" s="54"/>
      <c r="AC545" s="17"/>
      <c r="AD545" s="15"/>
      <c r="AE545" s="64"/>
      <c r="AF545" s="118"/>
      <c r="AG545" s="17"/>
      <c r="AH545" s="51"/>
      <c r="AJ545" s="17"/>
      <c r="AK545" s="17"/>
      <c r="AL545" s="17"/>
      <c r="AM545" s="17"/>
      <c r="AO545" s="31" t="s">
        <v>59</v>
      </c>
    </row>
    <row r="546" spans="2:41" s="3" customFormat="1" ht="1.5" customHeight="1" x14ac:dyDescent="0.2">
      <c r="P546" s="73"/>
      <c r="Q546" s="86"/>
      <c r="R546" s="6"/>
      <c r="S546" s="38"/>
      <c r="T546" s="6"/>
      <c r="U546" s="5"/>
      <c r="V546" s="51"/>
      <c r="W546" s="55"/>
      <c r="X546" s="15"/>
      <c r="Y546" s="51"/>
      <c r="Z546" s="38"/>
      <c r="AA546" s="38"/>
      <c r="AB546" s="54"/>
      <c r="AC546" s="17"/>
      <c r="AD546" s="15"/>
      <c r="AE546" s="64"/>
      <c r="AF546" s="118"/>
      <c r="AG546" s="38"/>
      <c r="AH546" s="51"/>
      <c r="AJ546" s="17"/>
      <c r="AK546" s="17"/>
      <c r="AL546" s="17"/>
      <c r="AM546" s="17"/>
      <c r="AO546" s="31" t="s">
        <v>59</v>
      </c>
    </row>
    <row r="547" spans="2:41" s="3" customFormat="1" ht="9.9499999999999993" customHeight="1" x14ac:dyDescent="0.2">
      <c r="C547" s="152"/>
      <c r="D547" s="150"/>
      <c r="E547" s="150" t="s">
        <v>355</v>
      </c>
      <c r="F547" s="150"/>
      <c r="H547" s="150"/>
      <c r="I547" s="150" t="s">
        <v>605</v>
      </c>
      <c r="K547" s="150"/>
      <c r="M547" s="150"/>
      <c r="N547" s="30"/>
      <c r="P547" s="30"/>
      <c r="Q547" s="150"/>
      <c r="R547" s="30"/>
      <c r="S547" s="38"/>
      <c r="T547" s="30"/>
      <c r="U547" s="5"/>
      <c r="V547" s="51"/>
      <c r="W547" s="69"/>
      <c r="X547" s="69"/>
      <c r="Y547" s="51"/>
      <c r="Z547" s="38"/>
      <c r="AA547" s="38"/>
      <c r="AB547" s="54"/>
      <c r="AC547" s="17"/>
      <c r="AD547" s="15"/>
      <c r="AE547" s="64"/>
      <c r="AF547" s="118"/>
      <c r="AG547" s="17"/>
      <c r="AH547" s="51"/>
      <c r="AJ547" s="17"/>
      <c r="AK547" s="17"/>
      <c r="AL547" s="17"/>
      <c r="AM547" s="17"/>
      <c r="AO547" s="31" t="s">
        <v>59</v>
      </c>
    </row>
    <row r="548" spans="2:41" s="3" customFormat="1" ht="9.9499999999999993" customHeight="1" x14ac:dyDescent="0.2">
      <c r="C548" s="152"/>
      <c r="D548" s="150"/>
      <c r="E548" s="150" t="s">
        <v>604</v>
      </c>
      <c r="F548" s="150"/>
      <c r="H548" s="150"/>
      <c r="I548" s="150" t="s">
        <v>1060</v>
      </c>
      <c r="K548" s="150"/>
      <c r="M548" s="150"/>
      <c r="N548" s="30"/>
      <c r="O548" s="30"/>
      <c r="P548" s="30"/>
      <c r="Q548" s="30"/>
      <c r="S548" s="38"/>
      <c r="T548" s="30"/>
      <c r="U548" s="5"/>
      <c r="V548" s="51"/>
      <c r="W548" s="69"/>
      <c r="X548" s="69"/>
      <c r="Y548" s="51"/>
      <c r="Z548" s="38"/>
      <c r="AA548" s="38"/>
      <c r="AB548" s="54"/>
      <c r="AC548" s="17"/>
      <c r="AD548" s="15"/>
      <c r="AE548" s="64"/>
      <c r="AF548" s="118"/>
      <c r="AG548" s="17"/>
      <c r="AH548" s="51"/>
      <c r="AJ548" s="17"/>
      <c r="AK548" s="17"/>
      <c r="AL548" s="17"/>
      <c r="AM548" s="17"/>
      <c r="AO548" s="31" t="s">
        <v>59</v>
      </c>
    </row>
    <row r="549" spans="2:41" s="3" customFormat="1" ht="1.5" customHeight="1" x14ac:dyDescent="0.2">
      <c r="C549" s="152"/>
      <c r="D549" s="150"/>
      <c r="E549" s="150"/>
      <c r="F549" s="150"/>
      <c r="H549" s="150"/>
      <c r="I549" s="150"/>
      <c r="K549" s="150"/>
      <c r="M549" s="150"/>
      <c r="P549" s="30"/>
      <c r="Q549" s="30"/>
      <c r="R549" s="30"/>
      <c r="S549" s="38"/>
      <c r="T549" s="30"/>
      <c r="U549" s="5"/>
      <c r="V549" s="51"/>
      <c r="W549" s="69"/>
      <c r="X549" s="69"/>
      <c r="Y549" s="51"/>
      <c r="Z549" s="38"/>
      <c r="AA549" s="38"/>
      <c r="AB549" s="54"/>
      <c r="AC549" s="17"/>
      <c r="AD549" s="15"/>
      <c r="AE549" s="64"/>
      <c r="AF549" s="118"/>
      <c r="AG549" s="17"/>
      <c r="AH549" s="51"/>
      <c r="AJ549" s="17"/>
      <c r="AK549" s="17"/>
      <c r="AL549" s="17"/>
      <c r="AM549" s="17"/>
      <c r="AO549" s="31" t="s">
        <v>59</v>
      </c>
    </row>
    <row r="550" spans="2:41" s="3" customFormat="1" ht="9.9499999999999993" customHeight="1" x14ac:dyDescent="0.2">
      <c r="B550" s="107" t="s">
        <v>55</v>
      </c>
      <c r="D550" s="155" t="s">
        <v>63</v>
      </c>
      <c r="E550" s="73" t="s">
        <v>110</v>
      </c>
      <c r="F550" s="73"/>
      <c r="G550" s="30" t="s">
        <v>47</v>
      </c>
      <c r="H550" s="30"/>
      <c r="I550" s="30" t="s">
        <v>1061</v>
      </c>
      <c r="J550" s="30"/>
      <c r="K550" s="30"/>
      <c r="L550" s="30"/>
      <c r="M550" s="30"/>
      <c r="N550" s="30"/>
      <c r="P550" s="73" t="s">
        <v>1062</v>
      </c>
      <c r="Q550" s="86"/>
      <c r="R550" s="29" t="s">
        <v>51</v>
      </c>
      <c r="S550" s="38">
        <f>IF(Suggested="Yes",AA550,AG550)</f>
        <v>11.75</v>
      </c>
      <c r="T550" s="36" t="s">
        <v>46</v>
      </c>
      <c r="U550" s="5" t="str">
        <f>+Instructions!$B$3</f>
        <v>D</v>
      </c>
      <c r="V550" s="51"/>
      <c r="W550" s="55">
        <f>+Instructions!$C$22</f>
        <v>0</v>
      </c>
      <c r="X550" s="17">
        <f>ROUND($AA550*(1-W550)+0.004999,2)</f>
        <v>11.75</v>
      </c>
      <c r="Y550" s="51"/>
      <c r="Z550" s="6" t="s">
        <v>1201</v>
      </c>
      <c r="AA550" s="38">
        <v>11.75</v>
      </c>
      <c r="AB550" s="59">
        <f>+W550</f>
        <v>0</v>
      </c>
      <c r="AC550" s="17">
        <f>+X550</f>
        <v>11.75</v>
      </c>
      <c r="AD550" s="12">
        <f>(AG550-AC550)/AG550</f>
        <v>0</v>
      </c>
      <c r="AE550" s="115"/>
      <c r="AF550" s="122">
        <v>1</v>
      </c>
      <c r="AG550" s="37">
        <f>SUM(AJ550:AL550)+AE550</f>
        <v>11.75</v>
      </c>
      <c r="AH550" s="51"/>
      <c r="AJ550" s="17">
        <f>ROUND(AC550/(1-VLOOKUP(AF550,Group,2,FALSE)),2)</f>
        <v>11.75</v>
      </c>
      <c r="AK550" s="17">
        <f>IF(VLOOKUP(AF550,Group,5,FALSE)="YES",VLOOKUP(ROUND(ROUND(AJ550,1)-AJ550,2),Round,2,FALSE)+VLOOKUP(AF550,Group,6,FALSE),0)</f>
        <v>0</v>
      </c>
      <c r="AL550" s="17">
        <f>IF(VLOOKUP(AF550,Group,7,FALSE)="",0,ROUND(AJ550-0.04999,1)-AJ550+AM550)</f>
        <v>0</v>
      </c>
      <c r="AM550" s="17" t="str">
        <f>IF(VLOOKUP(AF550,Group,7,FALSE)="","",VLOOKUP(AF550,Group,7,FALSE))</f>
        <v/>
      </c>
      <c r="AO550" s="31" t="s">
        <v>59</v>
      </c>
    </row>
    <row r="551" spans="2:41" s="3" customFormat="1" ht="1.5" customHeight="1" x14ac:dyDescent="0.2">
      <c r="P551" s="73"/>
      <c r="Q551" s="86"/>
      <c r="R551" s="6"/>
      <c r="S551" s="38"/>
      <c r="T551" s="6"/>
      <c r="U551" s="5"/>
      <c r="V551" s="51"/>
      <c r="W551" s="55"/>
      <c r="X551" s="15"/>
      <c r="Y551" s="51"/>
      <c r="Z551" s="38"/>
      <c r="AA551" s="38"/>
      <c r="AB551" s="54"/>
      <c r="AC551" s="17"/>
      <c r="AD551" s="15"/>
      <c r="AE551" s="64"/>
      <c r="AF551" s="118"/>
      <c r="AG551" s="38"/>
      <c r="AH551" s="51"/>
      <c r="AJ551" s="17"/>
      <c r="AK551" s="17"/>
      <c r="AL551" s="17"/>
      <c r="AM551" s="17"/>
      <c r="AO551" s="31" t="s">
        <v>59</v>
      </c>
    </row>
    <row r="552" spans="2:41" s="191" customFormat="1" ht="9.6" customHeight="1" x14ac:dyDescent="0.2">
      <c r="D552" s="192" t="s">
        <v>204</v>
      </c>
      <c r="E552" s="191" t="s">
        <v>1075</v>
      </c>
      <c r="P552" s="193"/>
      <c r="Q552" s="194"/>
      <c r="R552" s="195"/>
      <c r="S552" s="196"/>
      <c r="T552" s="195"/>
      <c r="U552" s="197"/>
      <c r="V552" s="198"/>
      <c r="W552" s="201"/>
      <c r="X552" s="200"/>
      <c r="Y552" s="198"/>
      <c r="Z552" s="196"/>
      <c r="AA552" s="196"/>
      <c r="AB552" s="202"/>
      <c r="AC552" s="199"/>
      <c r="AD552" s="200"/>
      <c r="AE552" s="203"/>
      <c r="AF552" s="204"/>
      <c r="AG552" s="196"/>
      <c r="AH552" s="198"/>
      <c r="AJ552" s="199"/>
      <c r="AK552" s="199"/>
      <c r="AL552" s="199"/>
      <c r="AM552" s="199"/>
      <c r="AO552" s="205"/>
    </row>
    <row r="553" spans="2:41" s="3" customFormat="1" ht="3.95" customHeight="1" x14ac:dyDescent="0.2">
      <c r="P553" s="73"/>
      <c r="Q553" s="86"/>
      <c r="R553" s="6"/>
      <c r="S553" s="38"/>
      <c r="T553" s="6"/>
      <c r="U553" s="5"/>
      <c r="V553" s="51"/>
      <c r="W553" s="55"/>
      <c r="X553" s="15"/>
      <c r="Y553" s="51"/>
      <c r="Z553" s="38"/>
      <c r="AA553" s="38"/>
      <c r="AB553" s="54"/>
      <c r="AC553" s="17"/>
      <c r="AD553" s="15"/>
      <c r="AE553" s="64"/>
      <c r="AF553" s="118"/>
      <c r="AG553" s="38"/>
      <c r="AH553" s="51"/>
      <c r="AJ553" s="17"/>
      <c r="AK553" s="17"/>
      <c r="AL553" s="17"/>
      <c r="AM553" s="17"/>
      <c r="AO553" s="31" t="s">
        <v>59</v>
      </c>
    </row>
    <row r="554" spans="2:41" s="3" customFormat="1" ht="9.9499999999999993" customHeight="1" x14ac:dyDescent="0.2">
      <c r="C554" s="154" t="s">
        <v>490</v>
      </c>
      <c r="I554" s="150"/>
      <c r="K554" s="3" t="s">
        <v>88</v>
      </c>
      <c r="Q554" s="86"/>
      <c r="R554" s="218" t="s">
        <v>522</v>
      </c>
      <c r="S554" s="219" t="s">
        <v>532</v>
      </c>
      <c r="T554" s="222"/>
      <c r="U554" s="5"/>
      <c r="V554" s="51"/>
      <c r="W554" s="55"/>
      <c r="X554" s="15"/>
      <c r="Y554" s="51"/>
      <c r="Z554" s="38"/>
      <c r="AA554" s="38"/>
      <c r="AB554" s="54"/>
      <c r="AC554" s="17"/>
      <c r="AD554" s="15"/>
      <c r="AE554" s="64"/>
      <c r="AF554" s="118"/>
      <c r="AG554" s="38"/>
      <c r="AH554" s="51"/>
      <c r="AJ554" s="17"/>
      <c r="AK554" s="17"/>
      <c r="AL554" s="17"/>
      <c r="AM554" s="17"/>
      <c r="AO554" s="31"/>
    </row>
    <row r="555" spans="2:41" s="3" customFormat="1" ht="2.85" customHeight="1" x14ac:dyDescent="0.2">
      <c r="P555" s="73"/>
      <c r="Q555" s="86"/>
      <c r="R555" s="6"/>
      <c r="S555" s="38"/>
      <c r="T555" s="6"/>
      <c r="U555" s="5"/>
      <c r="V555" s="51"/>
      <c r="W555" s="55"/>
      <c r="X555" s="15"/>
      <c r="Y555" s="51"/>
      <c r="Z555" s="38"/>
      <c r="AA555" s="38"/>
      <c r="AB555" s="54"/>
      <c r="AC555" s="17"/>
      <c r="AD555" s="15"/>
      <c r="AE555" s="64"/>
      <c r="AF555" s="118"/>
      <c r="AG555" s="38"/>
      <c r="AH555" s="51"/>
      <c r="AJ555" s="17"/>
      <c r="AK555" s="17"/>
      <c r="AL555" s="17"/>
      <c r="AM555" s="17"/>
      <c r="AO555" s="31" t="s">
        <v>59</v>
      </c>
    </row>
    <row r="556" spans="2:41" s="3" customFormat="1" ht="9.9499999999999993" customHeight="1" x14ac:dyDescent="0.2">
      <c r="C556" s="152"/>
      <c r="D556" s="39" t="s">
        <v>8</v>
      </c>
      <c r="E556" s="150" t="s">
        <v>359</v>
      </c>
      <c r="F556" s="150"/>
      <c r="H556" s="150"/>
      <c r="I556" s="150"/>
      <c r="K556" s="150"/>
      <c r="M556" s="150"/>
      <c r="P556" s="30"/>
      <c r="Q556" s="30"/>
      <c r="R556" s="30"/>
      <c r="S556" s="38"/>
      <c r="T556" s="30"/>
      <c r="U556" s="5"/>
      <c r="V556" s="51"/>
      <c r="W556" s="69"/>
      <c r="X556" s="69"/>
      <c r="Y556" s="51"/>
      <c r="Z556" s="38"/>
      <c r="AA556" s="38"/>
      <c r="AB556" s="54"/>
      <c r="AC556" s="17"/>
      <c r="AD556" s="15"/>
      <c r="AE556" s="64"/>
      <c r="AF556" s="118"/>
      <c r="AG556" s="17"/>
      <c r="AH556" s="51"/>
      <c r="AJ556" s="17"/>
      <c r="AK556" s="17"/>
      <c r="AL556" s="17"/>
      <c r="AM556" s="17"/>
      <c r="AO556" s="31" t="s">
        <v>59</v>
      </c>
    </row>
    <row r="557" spans="2:41" s="3" customFormat="1" ht="9.9499999999999993" customHeight="1" x14ac:dyDescent="0.2">
      <c r="C557" s="152"/>
      <c r="D557" s="39"/>
      <c r="E557" s="150" t="s">
        <v>361</v>
      </c>
      <c r="F557" s="150"/>
      <c r="H557" s="150"/>
      <c r="I557" s="150"/>
      <c r="K557" s="150"/>
      <c r="M557" s="150"/>
      <c r="P557" s="30"/>
      <c r="Q557" s="30"/>
      <c r="R557" s="30"/>
      <c r="S557" s="38"/>
      <c r="T557" s="30"/>
      <c r="U557" s="5"/>
      <c r="V557" s="51"/>
      <c r="W557" s="69"/>
      <c r="X557" s="69"/>
      <c r="Y557" s="51"/>
      <c r="Z557" s="38"/>
      <c r="AA557" s="38"/>
      <c r="AB557" s="54"/>
      <c r="AC557" s="17"/>
      <c r="AD557" s="15"/>
      <c r="AE557" s="64"/>
      <c r="AF557" s="118"/>
      <c r="AG557" s="17"/>
      <c r="AH557" s="51"/>
      <c r="AJ557" s="17"/>
      <c r="AK557" s="17"/>
      <c r="AL557" s="17"/>
      <c r="AM557" s="17"/>
      <c r="AO557" s="31" t="s">
        <v>59</v>
      </c>
    </row>
    <row r="558" spans="2:41" s="3" customFormat="1" ht="9.9499999999999993" customHeight="1" x14ac:dyDescent="0.2">
      <c r="C558" s="152"/>
      <c r="D558" s="39"/>
      <c r="E558" s="150" t="s">
        <v>559</v>
      </c>
      <c r="F558" s="150"/>
      <c r="H558" s="150"/>
      <c r="I558" s="150"/>
      <c r="K558" s="150"/>
      <c r="M558" s="150"/>
      <c r="P558" s="30"/>
      <c r="Q558" s="30"/>
      <c r="R558" s="30"/>
      <c r="S558" s="38"/>
      <c r="T558" s="30"/>
      <c r="U558" s="5"/>
      <c r="V558" s="51"/>
      <c r="W558" s="69"/>
      <c r="X558" s="69"/>
      <c r="Y558" s="51"/>
      <c r="Z558" s="38"/>
      <c r="AA558" s="38"/>
      <c r="AB558" s="54"/>
      <c r="AC558" s="17"/>
      <c r="AD558" s="15"/>
      <c r="AE558" s="64"/>
      <c r="AF558" s="118"/>
      <c r="AG558" s="17"/>
      <c r="AH558" s="51"/>
      <c r="AJ558" s="17"/>
      <c r="AK558" s="17"/>
      <c r="AL558" s="17"/>
      <c r="AM558" s="17"/>
      <c r="AO558" s="31" t="s">
        <v>59</v>
      </c>
    </row>
    <row r="559" spans="2:41" s="3" customFormat="1" ht="1.5" customHeight="1" x14ac:dyDescent="0.2">
      <c r="C559" s="152"/>
      <c r="D559" s="150"/>
      <c r="E559" s="150"/>
      <c r="F559" s="150"/>
      <c r="H559" s="150"/>
      <c r="I559" s="150"/>
      <c r="K559" s="150"/>
      <c r="M559" s="150"/>
      <c r="P559" s="30"/>
      <c r="Q559" s="30"/>
      <c r="R559" s="30"/>
      <c r="S559" s="38"/>
      <c r="T559" s="30"/>
      <c r="U559" s="5"/>
      <c r="V559" s="51"/>
      <c r="W559" s="69"/>
      <c r="X559" s="69"/>
      <c r="Y559" s="51"/>
      <c r="Z559" s="38"/>
      <c r="AA559" s="38"/>
      <c r="AB559" s="54"/>
      <c r="AC559" s="17"/>
      <c r="AD559" s="15"/>
      <c r="AE559" s="64"/>
      <c r="AF559" s="118"/>
      <c r="AG559" s="17"/>
      <c r="AH559" s="51"/>
      <c r="AJ559" s="17"/>
      <c r="AK559" s="17"/>
      <c r="AL559" s="17"/>
      <c r="AM559" s="17"/>
      <c r="AO559" s="31" t="s">
        <v>59</v>
      </c>
    </row>
    <row r="560" spans="2:41" s="3" customFormat="1" ht="9.9499999999999993" customHeight="1" x14ac:dyDescent="0.2">
      <c r="B560" s="107" t="s">
        <v>55</v>
      </c>
      <c r="D560" s="155" t="s">
        <v>63</v>
      </c>
      <c r="E560" s="73" t="s">
        <v>91</v>
      </c>
      <c r="F560" s="73"/>
      <c r="G560" s="30" t="s">
        <v>47</v>
      </c>
      <c r="H560" s="30"/>
      <c r="I560" s="30" t="s">
        <v>365</v>
      </c>
      <c r="J560" s="30"/>
      <c r="K560" s="30"/>
      <c r="L560" s="30"/>
      <c r="M560" s="30"/>
      <c r="N560" s="30"/>
      <c r="P560" s="73" t="s">
        <v>95</v>
      </c>
      <c r="Q560" s="86"/>
      <c r="R560" s="29" t="s">
        <v>51</v>
      </c>
      <c r="S560" s="38">
        <f>IF(Suggested="Yes",AA560,AG560)</f>
        <v>11.5</v>
      </c>
      <c r="T560" s="36" t="s">
        <v>46</v>
      </c>
      <c r="U560" s="5" t="str">
        <f>+Instructions!$B$3</f>
        <v>D</v>
      </c>
      <c r="V560" s="51"/>
      <c r="W560" s="55">
        <f>+Instructions!$C$22</f>
        <v>0</v>
      </c>
      <c r="X560" s="17">
        <f>ROUND($AA560*(1-W560)+0.004999,2)</f>
        <v>11.5</v>
      </c>
      <c r="Y560" s="51"/>
      <c r="Z560" s="6" t="s">
        <v>1201</v>
      </c>
      <c r="AA560" s="38">
        <v>11.5</v>
      </c>
      <c r="AB560" s="59">
        <f>+W560</f>
        <v>0</v>
      </c>
      <c r="AC560" s="17">
        <f>+X560</f>
        <v>11.5</v>
      </c>
      <c r="AD560" s="12">
        <f>(AG560-AC560)/AG560</f>
        <v>0</v>
      </c>
      <c r="AE560" s="115"/>
      <c r="AF560" s="122">
        <v>1</v>
      </c>
      <c r="AG560" s="37">
        <f>SUM(AJ560:AL560)+AE560</f>
        <v>11.5</v>
      </c>
      <c r="AH560" s="51"/>
      <c r="AJ560" s="17">
        <f>ROUND(AC560/(1-VLOOKUP(AF560,Group,2,FALSE)),2)</f>
        <v>11.5</v>
      </c>
      <c r="AK560" s="17">
        <f>IF(VLOOKUP(AF560,Group,5,FALSE)="YES",VLOOKUP(ROUND(ROUND(AJ560,1)-AJ560,2),Round,2,FALSE)+VLOOKUP(AF560,Group,6,FALSE),0)</f>
        <v>0</v>
      </c>
      <c r="AL560" s="17">
        <f>IF(VLOOKUP(AF560,Group,7,FALSE)="",0,ROUND(AJ560-0.04999,1)-AJ560+AM560)</f>
        <v>0</v>
      </c>
      <c r="AM560" s="17" t="str">
        <f>IF(VLOOKUP(AF560,Group,7,FALSE)="","",VLOOKUP(AF560,Group,7,FALSE))</f>
        <v/>
      </c>
      <c r="AO560" s="31" t="s">
        <v>59</v>
      </c>
    </row>
    <row r="561" spans="2:41" s="3" customFormat="1" ht="2.85" customHeight="1" x14ac:dyDescent="0.2">
      <c r="P561" s="73"/>
      <c r="Q561" s="86"/>
      <c r="R561" s="6"/>
      <c r="S561" s="38"/>
      <c r="T561" s="6"/>
      <c r="U561" s="5"/>
      <c r="V561" s="51"/>
      <c r="W561" s="55"/>
      <c r="X561" s="15"/>
      <c r="Y561" s="51"/>
      <c r="Z561" s="38"/>
      <c r="AA561" s="38"/>
      <c r="AB561" s="54"/>
      <c r="AC561" s="17"/>
      <c r="AD561" s="15"/>
      <c r="AE561" s="64"/>
      <c r="AF561" s="118"/>
      <c r="AG561" s="38"/>
      <c r="AH561" s="51"/>
      <c r="AJ561" s="17"/>
      <c r="AK561" s="17"/>
      <c r="AL561" s="17"/>
      <c r="AM561" s="17"/>
      <c r="AO561" s="31" t="s">
        <v>59</v>
      </c>
    </row>
    <row r="562" spans="2:41" s="3" customFormat="1" ht="9.9499999999999993" customHeight="1" x14ac:dyDescent="0.2">
      <c r="C562" s="152"/>
      <c r="D562" s="39" t="s">
        <v>8</v>
      </c>
      <c r="E562" s="150" t="s">
        <v>360</v>
      </c>
      <c r="F562" s="150"/>
      <c r="H562" s="150"/>
      <c r="I562" s="150"/>
      <c r="K562" s="150"/>
      <c r="L562" s="150" t="s">
        <v>362</v>
      </c>
      <c r="M562" s="150"/>
      <c r="P562" s="30"/>
      <c r="Q562" s="30"/>
      <c r="R562" s="30"/>
      <c r="S562" s="38"/>
      <c r="T562" s="30"/>
      <c r="U562" s="5"/>
      <c r="V562" s="51"/>
      <c r="W562" s="69"/>
      <c r="X562" s="69"/>
      <c r="Y562" s="51"/>
      <c r="Z562" s="38"/>
      <c r="AA562" s="38"/>
      <c r="AB562" s="54"/>
      <c r="AC562" s="17"/>
      <c r="AD562" s="15"/>
      <c r="AE562" s="64"/>
      <c r="AF562" s="118"/>
      <c r="AG562" s="17"/>
      <c r="AH562" s="51"/>
      <c r="AJ562" s="17"/>
      <c r="AK562" s="17"/>
      <c r="AL562" s="17"/>
      <c r="AM562" s="17"/>
      <c r="AO562" s="31" t="s">
        <v>59</v>
      </c>
    </row>
    <row r="563" spans="2:41" s="3" customFormat="1" ht="9.9499999999999993" customHeight="1" x14ac:dyDescent="0.2">
      <c r="C563" s="152"/>
      <c r="D563" s="39"/>
      <c r="E563" s="150" t="s">
        <v>359</v>
      </c>
      <c r="F563" s="150"/>
      <c r="H563" s="150"/>
      <c r="I563" s="150"/>
      <c r="K563" s="150"/>
      <c r="M563" s="150"/>
      <c r="P563" s="30"/>
      <c r="Q563" s="30"/>
      <c r="R563" s="30"/>
      <c r="S563" s="38"/>
      <c r="T563" s="30"/>
      <c r="U563" s="5"/>
      <c r="V563" s="51"/>
      <c r="W563" s="69"/>
      <c r="X563" s="69"/>
      <c r="Y563" s="51"/>
      <c r="Z563" s="38"/>
      <c r="AA563" s="38"/>
      <c r="AB563" s="54"/>
      <c r="AC563" s="17"/>
      <c r="AD563" s="15"/>
      <c r="AE563" s="64"/>
      <c r="AF563" s="118"/>
      <c r="AG563" s="17"/>
      <c r="AH563" s="51"/>
      <c r="AJ563" s="17"/>
      <c r="AK563" s="17"/>
      <c r="AL563" s="17"/>
      <c r="AM563" s="17"/>
      <c r="AO563" s="31" t="s">
        <v>59</v>
      </c>
    </row>
    <row r="564" spans="2:41" s="3" customFormat="1" ht="1.5" customHeight="1" x14ac:dyDescent="0.2">
      <c r="C564" s="152"/>
      <c r="D564" s="150"/>
      <c r="E564" s="150"/>
      <c r="F564" s="150"/>
      <c r="H564" s="150"/>
      <c r="I564" s="150"/>
      <c r="K564" s="150"/>
      <c r="M564" s="150"/>
      <c r="P564" s="30"/>
      <c r="Q564" s="30"/>
      <c r="R564" s="30"/>
      <c r="S564" s="38"/>
      <c r="T564" s="30"/>
      <c r="U564" s="5"/>
      <c r="V564" s="51"/>
      <c r="W564" s="69"/>
      <c r="X564" s="69"/>
      <c r="Y564" s="51"/>
      <c r="Z564" s="38"/>
      <c r="AA564" s="38"/>
      <c r="AB564" s="54"/>
      <c r="AC564" s="17"/>
      <c r="AD564" s="15"/>
      <c r="AE564" s="64"/>
      <c r="AF564" s="118"/>
      <c r="AG564" s="17"/>
      <c r="AH564" s="51"/>
      <c r="AJ564" s="17"/>
      <c r="AK564" s="17"/>
      <c r="AL564" s="17"/>
      <c r="AM564" s="17"/>
      <c r="AO564" s="31" t="s">
        <v>59</v>
      </c>
    </row>
    <row r="565" spans="2:41" s="3" customFormat="1" ht="9.9499999999999993" customHeight="1" x14ac:dyDescent="0.2">
      <c r="B565" s="107" t="s">
        <v>55</v>
      </c>
      <c r="D565" s="155" t="s">
        <v>63</v>
      </c>
      <c r="E565" s="73" t="s">
        <v>116</v>
      </c>
      <c r="F565" s="73"/>
      <c r="G565" s="30" t="s">
        <v>47</v>
      </c>
      <c r="H565" s="30"/>
      <c r="I565" s="30" t="s">
        <v>365</v>
      </c>
      <c r="J565" s="30"/>
      <c r="K565" s="30"/>
      <c r="L565" s="30"/>
      <c r="M565" s="30"/>
      <c r="N565" s="30"/>
      <c r="P565" s="73" t="s">
        <v>214</v>
      </c>
      <c r="Q565" s="86"/>
      <c r="R565" s="29" t="s">
        <v>99</v>
      </c>
      <c r="S565" s="38">
        <f>IF(Suggested="Yes",AA565,AG565)</f>
        <v>13.55</v>
      </c>
      <c r="T565" s="36" t="s">
        <v>46</v>
      </c>
      <c r="U565" s="5" t="str">
        <f>+Instructions!$B$3</f>
        <v>D</v>
      </c>
      <c r="V565" s="51"/>
      <c r="W565" s="55">
        <f>+Instructions!$C$22</f>
        <v>0</v>
      </c>
      <c r="X565" s="17">
        <f>ROUND($AA565*(1-W565)+0.004999,2)</f>
        <v>13.55</v>
      </c>
      <c r="Y565" s="51"/>
      <c r="Z565" s="6" t="s">
        <v>1201</v>
      </c>
      <c r="AA565" s="38">
        <v>13.55</v>
      </c>
      <c r="AB565" s="59">
        <f>+W565</f>
        <v>0</v>
      </c>
      <c r="AC565" s="17">
        <f>+X565</f>
        <v>13.55</v>
      </c>
      <c r="AD565" s="12">
        <f>(AG565-AC565)/AG565</f>
        <v>0</v>
      </c>
      <c r="AE565" s="115"/>
      <c r="AF565" s="122">
        <v>1</v>
      </c>
      <c r="AG565" s="37">
        <f>SUM(AJ565:AL565)+AE565</f>
        <v>13.55</v>
      </c>
      <c r="AH565" s="51"/>
      <c r="AJ565" s="17">
        <f>ROUND(AC565/(1-VLOOKUP(AF565,Group,2,FALSE)),2)</f>
        <v>13.55</v>
      </c>
      <c r="AK565" s="17">
        <f>IF(VLOOKUP(AF565,Group,5,FALSE)="YES",VLOOKUP(ROUND(ROUND(AJ565,1)-AJ565,2),Round,2,FALSE)+VLOOKUP(AF565,Group,6,FALSE),0)</f>
        <v>0</v>
      </c>
      <c r="AL565" s="17">
        <f>IF(VLOOKUP(AF565,Group,7,FALSE)="",0,ROUND(AJ565-0.04999,1)-AJ565+AM565)</f>
        <v>0</v>
      </c>
      <c r="AM565" s="17" t="str">
        <f>IF(VLOOKUP(AF565,Group,7,FALSE)="","",VLOOKUP(AF565,Group,7,FALSE))</f>
        <v/>
      </c>
      <c r="AO565" s="31" t="s">
        <v>59</v>
      </c>
    </row>
    <row r="566" spans="2:41" s="3" customFormat="1" ht="1.5" customHeight="1" x14ac:dyDescent="0.2">
      <c r="I566" s="3" t="s">
        <v>88</v>
      </c>
      <c r="P566" s="73"/>
      <c r="Q566" s="86"/>
      <c r="R566" s="6"/>
      <c r="S566" s="38"/>
      <c r="T566" s="6"/>
      <c r="U566" s="5"/>
      <c r="V566" s="51"/>
      <c r="W566" s="55"/>
      <c r="X566" s="15"/>
      <c r="Y566" s="51"/>
      <c r="Z566" s="38"/>
      <c r="AA566" s="38"/>
      <c r="AB566" s="54"/>
      <c r="AC566" s="17"/>
      <c r="AD566" s="15"/>
      <c r="AE566" s="64"/>
      <c r="AF566" s="118"/>
      <c r="AG566" s="38"/>
      <c r="AH566" s="51"/>
      <c r="AJ566" s="17"/>
      <c r="AK566" s="17"/>
      <c r="AL566" s="17"/>
      <c r="AM566" s="17"/>
      <c r="AO566" s="31" t="s">
        <v>59</v>
      </c>
    </row>
    <row r="567" spans="2:41" s="191" customFormat="1" ht="9.6" customHeight="1" x14ac:dyDescent="0.2">
      <c r="D567" s="192" t="s">
        <v>52</v>
      </c>
      <c r="E567" s="191" t="s">
        <v>1076</v>
      </c>
      <c r="P567" s="193"/>
      <c r="Q567" s="194"/>
      <c r="R567" s="195"/>
      <c r="S567" s="196"/>
      <c r="T567" s="195"/>
      <c r="U567" s="197"/>
      <c r="V567" s="198"/>
      <c r="W567" s="201"/>
      <c r="X567" s="200"/>
      <c r="Y567" s="198"/>
      <c r="Z567" s="196"/>
      <c r="AA567" s="196"/>
      <c r="AB567" s="202"/>
      <c r="AC567" s="199"/>
      <c r="AD567" s="200"/>
      <c r="AE567" s="203"/>
      <c r="AF567" s="204"/>
      <c r="AG567" s="196"/>
      <c r="AH567" s="198"/>
      <c r="AJ567" s="199"/>
      <c r="AK567" s="199"/>
      <c r="AL567" s="199"/>
      <c r="AM567" s="199"/>
      <c r="AO567" s="205"/>
    </row>
    <row r="568" spans="2:41" s="191" customFormat="1" ht="9.6" customHeight="1" x14ac:dyDescent="0.2">
      <c r="D568" s="192"/>
      <c r="E568" s="191" t="s">
        <v>1077</v>
      </c>
      <c r="P568" s="193"/>
      <c r="Q568" s="194"/>
      <c r="R568" s="195"/>
      <c r="S568" s="196"/>
      <c r="T568" s="195"/>
      <c r="U568" s="197"/>
      <c r="V568" s="198"/>
      <c r="W568" s="201"/>
      <c r="X568" s="200"/>
      <c r="Y568" s="198"/>
      <c r="Z568" s="196"/>
      <c r="AA568" s="196"/>
      <c r="AB568" s="202"/>
      <c r="AC568" s="199"/>
      <c r="AD568" s="200"/>
      <c r="AE568" s="203"/>
      <c r="AF568" s="204"/>
      <c r="AG568" s="196"/>
      <c r="AH568" s="198"/>
      <c r="AJ568" s="199"/>
      <c r="AK568" s="199"/>
      <c r="AL568" s="199"/>
      <c r="AM568" s="199"/>
      <c r="AO568" s="205"/>
    </row>
    <row r="569" spans="2:41" s="3" customFormat="1" ht="3.95" customHeight="1" x14ac:dyDescent="0.2">
      <c r="P569" s="73"/>
      <c r="Q569" s="86"/>
      <c r="R569" s="6"/>
      <c r="S569" s="38"/>
      <c r="T569" s="6"/>
      <c r="U569" s="5"/>
      <c r="V569" s="51"/>
      <c r="W569" s="55"/>
      <c r="X569" s="15"/>
      <c r="Y569" s="51"/>
      <c r="Z569" s="38"/>
      <c r="AA569" s="38"/>
      <c r="AB569" s="54"/>
      <c r="AC569" s="17"/>
      <c r="AD569" s="15"/>
      <c r="AE569" s="64"/>
      <c r="AF569" s="118"/>
      <c r="AG569" s="38"/>
      <c r="AH569" s="51"/>
      <c r="AJ569" s="17"/>
      <c r="AK569" s="17"/>
      <c r="AL569" s="17"/>
      <c r="AM569" s="17"/>
      <c r="AO569" s="31" t="s">
        <v>59</v>
      </c>
    </row>
    <row r="570" spans="2:41" s="3" customFormat="1" ht="9.9499999999999993" customHeight="1" x14ac:dyDescent="0.2">
      <c r="C570" s="154" t="s">
        <v>561</v>
      </c>
      <c r="Q570" s="86"/>
      <c r="R570" s="218" t="s">
        <v>522</v>
      </c>
      <c r="S570" s="219" t="s">
        <v>562</v>
      </c>
      <c r="T570" s="222"/>
      <c r="U570" s="5"/>
      <c r="V570" s="51"/>
      <c r="W570" s="55"/>
      <c r="X570" s="15"/>
      <c r="Y570" s="51"/>
      <c r="Z570" s="38"/>
      <c r="AA570" s="38"/>
      <c r="AB570" s="54"/>
      <c r="AC570" s="17"/>
      <c r="AD570" s="15"/>
      <c r="AE570" s="64"/>
      <c r="AF570" s="118"/>
      <c r="AG570" s="38"/>
      <c r="AH570" s="51"/>
      <c r="AJ570" s="17"/>
      <c r="AK570" s="17"/>
      <c r="AL570" s="17"/>
      <c r="AM570" s="17"/>
      <c r="AO570" s="31"/>
    </row>
    <row r="571" spans="2:41" s="3" customFormat="1" ht="2.85" customHeight="1" x14ac:dyDescent="0.2">
      <c r="P571" s="73"/>
      <c r="Q571" s="86"/>
      <c r="R571" s="6"/>
      <c r="S571" s="38"/>
      <c r="T571" s="6"/>
      <c r="U571" s="5"/>
      <c r="V571" s="51"/>
      <c r="W571" s="55"/>
      <c r="X571" s="15"/>
      <c r="Y571" s="51"/>
      <c r="Z571" s="38"/>
      <c r="AA571" s="38"/>
      <c r="AB571" s="54"/>
      <c r="AC571" s="17"/>
      <c r="AD571" s="15"/>
      <c r="AE571" s="64"/>
      <c r="AF571" s="118"/>
      <c r="AG571" s="38"/>
      <c r="AH571" s="51"/>
      <c r="AJ571" s="17"/>
      <c r="AK571" s="17"/>
      <c r="AL571" s="17"/>
      <c r="AM571" s="17"/>
      <c r="AO571" s="31" t="s">
        <v>59</v>
      </c>
    </row>
    <row r="572" spans="2:41" s="3" customFormat="1" ht="9.9499999999999993" customHeight="1" x14ac:dyDescent="0.2">
      <c r="C572" s="152"/>
      <c r="D572" s="155" t="s">
        <v>440</v>
      </c>
      <c r="E572" s="150"/>
      <c r="F572" s="150"/>
      <c r="H572" s="150"/>
      <c r="I572" s="150"/>
      <c r="K572" s="150"/>
      <c r="M572" s="150"/>
      <c r="P572" s="30"/>
      <c r="Q572" s="30"/>
      <c r="R572" s="30"/>
      <c r="S572" s="38"/>
      <c r="T572" s="30"/>
      <c r="U572" s="5"/>
      <c r="V572" s="51"/>
      <c r="W572" s="69"/>
      <c r="X572" s="69"/>
      <c r="Y572" s="51"/>
      <c r="Z572" s="38"/>
      <c r="AA572" s="38"/>
      <c r="AB572" s="54"/>
      <c r="AC572" s="17"/>
      <c r="AD572" s="15"/>
      <c r="AE572" s="64"/>
      <c r="AF572" s="118"/>
      <c r="AG572" s="17"/>
      <c r="AH572" s="51"/>
      <c r="AJ572" s="17"/>
      <c r="AK572" s="17"/>
      <c r="AL572" s="17"/>
      <c r="AM572" s="17"/>
      <c r="AO572" s="31" t="s">
        <v>59</v>
      </c>
    </row>
    <row r="573" spans="2:41" s="3" customFormat="1" ht="1.5" customHeight="1" x14ac:dyDescent="0.2">
      <c r="P573" s="73"/>
      <c r="Q573" s="86"/>
      <c r="R573" s="6"/>
      <c r="S573" s="38"/>
      <c r="T573" s="6"/>
      <c r="U573" s="5"/>
      <c r="V573" s="51"/>
      <c r="W573" s="55"/>
      <c r="X573" s="15"/>
      <c r="Y573" s="51"/>
      <c r="Z573" s="38"/>
      <c r="AA573" s="38"/>
      <c r="AB573" s="54"/>
      <c r="AC573" s="17"/>
      <c r="AD573" s="15"/>
      <c r="AE573" s="64"/>
      <c r="AF573" s="118"/>
      <c r="AG573" s="38"/>
      <c r="AH573" s="51"/>
      <c r="AJ573" s="17"/>
      <c r="AK573" s="17"/>
      <c r="AL573" s="17"/>
      <c r="AM573" s="17"/>
      <c r="AO573" s="31" t="s">
        <v>59</v>
      </c>
    </row>
    <row r="574" spans="2:41" s="3" customFormat="1" ht="9.9499999999999993" customHeight="1" x14ac:dyDescent="0.2">
      <c r="C574" s="152"/>
      <c r="D574" s="39"/>
      <c r="E574" s="150" t="s">
        <v>563</v>
      </c>
      <c r="F574" s="150"/>
      <c r="H574" s="150"/>
      <c r="I574" s="150"/>
      <c r="J574" s="150"/>
      <c r="K574" s="150"/>
      <c r="M574" s="150"/>
      <c r="P574" s="30"/>
      <c r="Q574" s="30"/>
      <c r="R574" s="30"/>
      <c r="S574" s="38"/>
      <c r="T574" s="30"/>
      <c r="U574" s="5"/>
      <c r="V574" s="51"/>
      <c r="W574" s="69"/>
      <c r="X574" s="69"/>
      <c r="Y574" s="51"/>
      <c r="Z574" s="38"/>
      <c r="AA574" s="38"/>
      <c r="AB574" s="54"/>
      <c r="AC574" s="17"/>
      <c r="AD574" s="15"/>
      <c r="AE574" s="64"/>
      <c r="AF574" s="118"/>
      <c r="AG574" s="17"/>
      <c r="AH574" s="51"/>
      <c r="AJ574" s="17"/>
      <c r="AK574" s="17"/>
      <c r="AL574" s="17"/>
      <c r="AM574" s="17"/>
      <c r="AO574" s="31" t="s">
        <v>59</v>
      </c>
    </row>
    <row r="575" spans="2:41" s="3" customFormat="1" ht="2.85" customHeight="1" x14ac:dyDescent="0.2">
      <c r="C575" s="152"/>
      <c r="D575" s="150"/>
      <c r="E575" s="150"/>
      <c r="F575" s="150"/>
      <c r="H575" s="150"/>
      <c r="I575" s="150"/>
      <c r="K575" s="150"/>
      <c r="M575" s="150"/>
      <c r="P575" s="30"/>
      <c r="Q575" s="30"/>
      <c r="R575" s="30"/>
      <c r="S575" s="38"/>
      <c r="T575" s="30"/>
      <c r="U575" s="5"/>
      <c r="V575" s="51"/>
      <c r="W575" s="69"/>
      <c r="X575" s="69"/>
      <c r="Y575" s="51"/>
      <c r="Z575" s="38"/>
      <c r="AA575" s="38"/>
      <c r="AB575" s="54"/>
      <c r="AC575" s="17"/>
      <c r="AD575" s="15"/>
      <c r="AE575" s="64"/>
      <c r="AF575" s="118"/>
      <c r="AG575" s="17"/>
      <c r="AH575" s="51"/>
      <c r="AJ575" s="17"/>
      <c r="AK575" s="17"/>
      <c r="AL575" s="17"/>
      <c r="AM575" s="17"/>
      <c r="AO575" s="31" t="s">
        <v>59</v>
      </c>
    </row>
    <row r="576" spans="2:41" s="3" customFormat="1" ht="9.9499999999999993" customHeight="1" x14ac:dyDescent="0.2">
      <c r="C576" s="152"/>
      <c r="D576" s="155" t="s">
        <v>441</v>
      </c>
      <c r="E576" s="150"/>
      <c r="F576" s="150"/>
      <c r="H576" s="150"/>
      <c r="I576" s="150"/>
      <c r="K576" s="150"/>
      <c r="M576" s="150"/>
      <c r="P576" s="30"/>
      <c r="Q576" s="30"/>
      <c r="R576" s="30"/>
      <c r="S576" s="38"/>
      <c r="T576" s="30"/>
      <c r="U576" s="5"/>
      <c r="V576" s="51"/>
      <c r="W576" s="69"/>
      <c r="X576" s="69"/>
      <c r="Y576" s="51"/>
      <c r="Z576" s="38"/>
      <c r="AA576" s="38"/>
      <c r="AB576" s="54"/>
      <c r="AC576" s="17"/>
      <c r="AD576" s="15"/>
      <c r="AE576" s="64"/>
      <c r="AF576" s="118"/>
      <c r="AG576" s="17"/>
      <c r="AH576" s="51"/>
      <c r="AJ576" s="17"/>
      <c r="AK576" s="17"/>
      <c r="AL576" s="17"/>
      <c r="AM576" s="17"/>
      <c r="AO576" s="31" t="s">
        <v>59</v>
      </c>
    </row>
    <row r="577" spans="2:41" s="3" customFormat="1" ht="1.5" customHeight="1" x14ac:dyDescent="0.2">
      <c r="P577" s="73"/>
      <c r="Q577" s="86"/>
      <c r="R577" s="6"/>
      <c r="S577" s="38"/>
      <c r="T577" s="6"/>
      <c r="U577" s="5"/>
      <c r="V577" s="51"/>
      <c r="W577" s="55"/>
      <c r="X577" s="15"/>
      <c r="Y577" s="51"/>
      <c r="Z577" s="38"/>
      <c r="AA577" s="38"/>
      <c r="AB577" s="54"/>
      <c r="AC577" s="17"/>
      <c r="AD577" s="15"/>
      <c r="AE577" s="64"/>
      <c r="AF577" s="118"/>
      <c r="AG577" s="38"/>
      <c r="AH577" s="51"/>
      <c r="AJ577" s="17"/>
      <c r="AK577" s="17"/>
      <c r="AL577" s="17"/>
      <c r="AM577" s="17"/>
      <c r="AO577" s="31" t="s">
        <v>59</v>
      </c>
    </row>
    <row r="578" spans="2:41" s="3" customFormat="1" ht="9.9499999999999993" customHeight="1" x14ac:dyDescent="0.2">
      <c r="C578" s="152"/>
      <c r="D578" s="150"/>
      <c r="E578" s="150" t="s">
        <v>565</v>
      </c>
      <c r="F578" s="150"/>
      <c r="G578" s="150"/>
      <c r="H578" s="150"/>
      <c r="I578" s="150"/>
      <c r="K578" s="150"/>
      <c r="M578" s="150"/>
      <c r="P578" s="150"/>
      <c r="Q578" s="150"/>
      <c r="R578" s="30"/>
      <c r="S578" s="38"/>
      <c r="T578" s="30"/>
      <c r="U578" s="5"/>
      <c r="V578" s="51"/>
      <c r="W578" s="69"/>
      <c r="X578" s="69"/>
      <c r="Y578" s="51"/>
      <c r="Z578" s="38"/>
      <c r="AA578" s="38"/>
      <c r="AB578" s="54"/>
      <c r="AC578" s="17"/>
      <c r="AD578" s="15"/>
      <c r="AE578" s="64"/>
      <c r="AF578" s="118"/>
      <c r="AG578" s="17"/>
      <c r="AH578" s="51"/>
      <c r="AJ578" s="17"/>
      <c r="AK578" s="17"/>
      <c r="AL578" s="17"/>
      <c r="AM578" s="17"/>
      <c r="AO578" s="31" t="s">
        <v>59</v>
      </c>
    </row>
    <row r="579" spans="2:41" s="3" customFormat="1" ht="9.9499999999999993" customHeight="1" x14ac:dyDescent="0.2">
      <c r="C579" s="152"/>
      <c r="D579" s="150"/>
      <c r="E579" s="150" t="s">
        <v>564</v>
      </c>
      <c r="F579" s="150"/>
      <c r="G579" s="150"/>
      <c r="H579" s="150"/>
      <c r="I579" s="150"/>
      <c r="K579" s="150"/>
      <c r="M579" s="150"/>
      <c r="N579" s="150"/>
      <c r="O579" s="30"/>
      <c r="P579" s="150"/>
      <c r="Q579" s="150"/>
      <c r="S579" s="38"/>
      <c r="T579" s="30"/>
      <c r="U579" s="5"/>
      <c r="V579" s="51"/>
      <c r="W579" s="69"/>
      <c r="X579" s="69"/>
      <c r="Y579" s="51"/>
      <c r="Z579" s="38"/>
      <c r="AA579" s="38"/>
      <c r="AB579" s="54"/>
      <c r="AC579" s="17"/>
      <c r="AD579" s="15"/>
      <c r="AE579" s="64"/>
      <c r="AF579" s="118"/>
      <c r="AG579" s="17"/>
      <c r="AH579" s="51"/>
      <c r="AJ579" s="17"/>
      <c r="AK579" s="17"/>
      <c r="AL579" s="17"/>
      <c r="AM579" s="17"/>
      <c r="AO579" s="31" t="s">
        <v>59</v>
      </c>
    </row>
    <row r="580" spans="2:41" s="3" customFormat="1" ht="1.5" customHeight="1" x14ac:dyDescent="0.2">
      <c r="C580" s="152"/>
      <c r="D580" s="150"/>
      <c r="E580" s="150"/>
      <c r="F580" s="150"/>
      <c r="H580" s="150"/>
      <c r="I580" s="150"/>
      <c r="K580" s="150"/>
      <c r="M580" s="150"/>
      <c r="P580" s="30"/>
      <c r="Q580" s="30"/>
      <c r="R580" s="30"/>
      <c r="S580" s="38"/>
      <c r="T580" s="30"/>
      <c r="U580" s="5"/>
      <c r="V580" s="51"/>
      <c r="W580" s="69"/>
      <c r="X580" s="69"/>
      <c r="Y580" s="51"/>
      <c r="Z580" s="38"/>
      <c r="AA580" s="38"/>
      <c r="AB580" s="54"/>
      <c r="AC580" s="17"/>
      <c r="AD580" s="15"/>
      <c r="AE580" s="64"/>
      <c r="AF580" s="118"/>
      <c r="AG580" s="17"/>
      <c r="AH580" s="51"/>
      <c r="AJ580" s="17"/>
      <c r="AK580" s="17"/>
      <c r="AL580" s="17"/>
      <c r="AM580" s="17"/>
      <c r="AO580" s="31" t="s">
        <v>59</v>
      </c>
    </row>
    <row r="581" spans="2:41" s="3" customFormat="1" ht="9.9499999999999993" customHeight="1" x14ac:dyDescent="0.2">
      <c r="B581" s="107" t="s">
        <v>55</v>
      </c>
      <c r="D581" s="155" t="s">
        <v>63</v>
      </c>
      <c r="E581" s="73" t="s">
        <v>91</v>
      </c>
      <c r="F581" s="73"/>
      <c r="G581" s="30" t="s">
        <v>47</v>
      </c>
      <c r="H581" s="30"/>
      <c r="I581" s="30" t="s">
        <v>365</v>
      </c>
      <c r="J581" s="30"/>
      <c r="K581" s="30"/>
      <c r="L581" s="30"/>
      <c r="M581" s="30"/>
      <c r="N581" s="30"/>
      <c r="P581" s="73" t="s">
        <v>95</v>
      </c>
      <c r="Q581" s="86"/>
      <c r="R581" s="29" t="s">
        <v>100</v>
      </c>
      <c r="S581" s="38">
        <f>IF(Suggested="Yes",AA581,AG581)</f>
        <v>9.4</v>
      </c>
      <c r="T581" s="36" t="s">
        <v>46</v>
      </c>
      <c r="U581" s="5" t="str">
        <f>+Instructions!$B$3</f>
        <v>D</v>
      </c>
      <c r="V581" s="51"/>
      <c r="W581" s="55">
        <f>+Instructions!$C$22</f>
        <v>0</v>
      </c>
      <c r="X581" s="17">
        <f>ROUND($AA581*(1-W581)+0.004999,2)</f>
        <v>9.4</v>
      </c>
      <c r="Y581" s="51"/>
      <c r="Z581" s="6" t="s">
        <v>1201</v>
      </c>
      <c r="AA581" s="38">
        <v>9.4</v>
      </c>
      <c r="AB581" s="59">
        <f t="shared" ref="AB581:AC583" si="114">+W581</f>
        <v>0</v>
      </c>
      <c r="AC581" s="17">
        <f t="shared" si="114"/>
        <v>9.4</v>
      </c>
      <c r="AD581" s="12">
        <f>(AG581-AC581)/AG581</f>
        <v>0</v>
      </c>
      <c r="AE581" s="115"/>
      <c r="AF581" s="122">
        <v>1</v>
      </c>
      <c r="AG581" s="37">
        <f>SUM(AJ581:AL581)+AE581</f>
        <v>9.4</v>
      </c>
      <c r="AH581" s="51"/>
      <c r="AJ581" s="17">
        <f>ROUND(AC581/(1-VLOOKUP(AF581,Group,2,FALSE)),2)</f>
        <v>9.4</v>
      </c>
      <c r="AK581" s="17">
        <f>IF(VLOOKUP(AF581,Group,5,FALSE)="YES",VLOOKUP(ROUND(ROUND(AJ581,1)-AJ581,2),Round,2,FALSE)+VLOOKUP(AF581,Group,6,FALSE),0)</f>
        <v>0</v>
      </c>
      <c r="AL581" s="17">
        <f>IF(VLOOKUP(AF581,Group,7,FALSE)="",0,ROUND(AJ581-0.04999,1)-AJ581+AM581)</f>
        <v>0</v>
      </c>
      <c r="AM581" s="17" t="str">
        <f>IF(VLOOKUP(AF581,Group,7,FALSE)="","",VLOOKUP(AF581,Group,7,FALSE))</f>
        <v/>
      </c>
      <c r="AO581" s="93" t="s">
        <v>59</v>
      </c>
    </row>
    <row r="582" spans="2:41" s="3" customFormat="1" ht="9.9499999999999993" customHeight="1" x14ac:dyDescent="0.2">
      <c r="B582" s="107" t="s">
        <v>55</v>
      </c>
      <c r="D582" s="39"/>
      <c r="E582" s="73" t="s">
        <v>116</v>
      </c>
      <c r="F582" s="73"/>
      <c r="G582" s="30" t="s">
        <v>47</v>
      </c>
      <c r="H582" s="30"/>
      <c r="I582" s="30" t="s">
        <v>365</v>
      </c>
      <c r="J582" s="30"/>
      <c r="K582" s="30"/>
      <c r="L582" s="30"/>
      <c r="M582" s="30" t="s">
        <v>88</v>
      </c>
      <c r="N582" s="30"/>
      <c r="P582" s="73" t="s">
        <v>214</v>
      </c>
      <c r="Q582" s="86"/>
      <c r="R582" s="29" t="s">
        <v>287</v>
      </c>
      <c r="S582" s="38">
        <f>IF(Suggested="Yes",AA582,AG582)</f>
        <v>10.6</v>
      </c>
      <c r="T582" s="36" t="s">
        <v>46</v>
      </c>
      <c r="U582" s="5" t="str">
        <f>+Instructions!$B$3</f>
        <v>D</v>
      </c>
      <c r="V582" s="51"/>
      <c r="W582" s="55">
        <f>+Instructions!$C$22</f>
        <v>0</v>
      </c>
      <c r="X582" s="17">
        <f>ROUND($AA582*(1-W582)+0.004999,2)</f>
        <v>10.6</v>
      </c>
      <c r="Y582" s="51"/>
      <c r="Z582" s="6" t="s">
        <v>1201</v>
      </c>
      <c r="AA582" s="38">
        <v>10.6</v>
      </c>
      <c r="AB582" s="59">
        <f t="shared" si="114"/>
        <v>0</v>
      </c>
      <c r="AC582" s="17">
        <f t="shared" si="114"/>
        <v>10.6</v>
      </c>
      <c r="AD582" s="12">
        <f>(AG582-AC582)/AG582</f>
        <v>0</v>
      </c>
      <c r="AE582" s="115"/>
      <c r="AF582" s="122">
        <v>1</v>
      </c>
      <c r="AG582" s="37">
        <f>SUM(AJ582:AL582)+AE582</f>
        <v>10.6</v>
      </c>
      <c r="AH582" s="51"/>
      <c r="AJ582" s="17">
        <f>ROUND(AC582/(1-VLOOKUP(AF582,Group,2,FALSE)),2)</f>
        <v>10.6</v>
      </c>
      <c r="AK582" s="17">
        <f>IF(VLOOKUP(AF582,Group,5,FALSE)="YES",VLOOKUP(ROUND(ROUND(AJ582,1)-AJ582,2),Round,2,FALSE)+VLOOKUP(AF582,Group,6,FALSE),0)</f>
        <v>0</v>
      </c>
      <c r="AL582" s="17">
        <f>IF(VLOOKUP(AF582,Group,7,FALSE)="",0,ROUND(AJ582-0.04999,1)-AJ582+AM582)</f>
        <v>0</v>
      </c>
      <c r="AM582" s="17" t="str">
        <f>IF(VLOOKUP(AF582,Group,7,FALSE)="","",VLOOKUP(AF582,Group,7,FALSE))</f>
        <v/>
      </c>
      <c r="AO582" s="93" t="s">
        <v>59</v>
      </c>
    </row>
    <row r="583" spans="2:41" s="3" customFormat="1" ht="9.9499999999999993" customHeight="1" x14ac:dyDescent="0.2">
      <c r="B583" s="107" t="s">
        <v>55</v>
      </c>
      <c r="D583" s="39"/>
      <c r="E583" s="73" t="s">
        <v>94</v>
      </c>
      <c r="F583" s="73"/>
      <c r="G583" s="30" t="s">
        <v>47</v>
      </c>
      <c r="H583" s="30"/>
      <c r="I583" s="30" t="s">
        <v>365</v>
      </c>
      <c r="J583" s="30"/>
      <c r="K583" s="30"/>
      <c r="L583" s="30"/>
      <c r="M583" s="30"/>
      <c r="N583" s="30"/>
      <c r="P583" s="73" t="s">
        <v>202</v>
      </c>
      <c r="Q583" s="86"/>
      <c r="R583" s="29" t="s">
        <v>973</v>
      </c>
      <c r="S583" s="38">
        <f>IF(Suggested="Yes",AA583,AG583)</f>
        <v>10.6</v>
      </c>
      <c r="T583" s="36" t="s">
        <v>46</v>
      </c>
      <c r="U583" s="5" t="str">
        <f>+Instructions!$B$3</f>
        <v>D</v>
      </c>
      <c r="V583" s="51"/>
      <c r="W583" s="55">
        <f>+Instructions!$C$22</f>
        <v>0</v>
      </c>
      <c r="X583" s="17">
        <f>ROUND($AA583*(1-W583)+0.004999,2)</f>
        <v>10.6</v>
      </c>
      <c r="Y583" s="51"/>
      <c r="Z583" s="6" t="s">
        <v>1201</v>
      </c>
      <c r="AA583" s="38">
        <v>10.6</v>
      </c>
      <c r="AB583" s="59">
        <f t="shared" si="114"/>
        <v>0</v>
      </c>
      <c r="AC583" s="17">
        <f t="shared" si="114"/>
        <v>10.6</v>
      </c>
      <c r="AD583" s="12">
        <f>(AG583-AC583)/AG583</f>
        <v>0</v>
      </c>
      <c r="AE583" s="115"/>
      <c r="AF583" s="122">
        <v>1</v>
      </c>
      <c r="AG583" s="37">
        <f>SUM(AJ583:AL583)+AE583</f>
        <v>10.6</v>
      </c>
      <c r="AH583" s="51"/>
      <c r="AJ583" s="17">
        <f>ROUND(AC583/(1-VLOOKUP(AF583,Group,2,FALSE)),2)</f>
        <v>10.6</v>
      </c>
      <c r="AK583" s="17">
        <f>IF(VLOOKUP(AF583,Group,5,FALSE)="YES",VLOOKUP(ROUND(ROUND(AJ583,1)-AJ583,2),Round,2,FALSE)+VLOOKUP(AF583,Group,6,FALSE),0)</f>
        <v>0</v>
      </c>
      <c r="AL583" s="17">
        <f>IF(VLOOKUP(AF583,Group,7,FALSE)="",0,ROUND(AJ583-0.04999,1)-AJ583+AM583)</f>
        <v>0</v>
      </c>
      <c r="AM583" s="17" t="str">
        <f>IF(VLOOKUP(AF583,Group,7,FALSE)="","",VLOOKUP(AF583,Group,7,FALSE))</f>
        <v/>
      </c>
      <c r="AO583" s="93" t="s">
        <v>59</v>
      </c>
    </row>
    <row r="584" spans="2:41" s="3" customFormat="1" ht="1.5" customHeight="1" x14ac:dyDescent="0.2">
      <c r="P584" s="73"/>
      <c r="Q584" s="86"/>
      <c r="R584" s="6"/>
      <c r="S584" s="38"/>
      <c r="T584" s="6"/>
      <c r="U584" s="5"/>
      <c r="V584" s="51"/>
      <c r="W584" s="55"/>
      <c r="X584" s="15"/>
      <c r="Y584" s="51"/>
      <c r="Z584" s="38"/>
      <c r="AA584" s="38"/>
      <c r="AB584" s="54"/>
      <c r="AC584" s="17"/>
      <c r="AD584" s="15"/>
      <c r="AE584" s="64"/>
      <c r="AF584" s="118"/>
      <c r="AG584" s="38"/>
      <c r="AH584" s="51"/>
      <c r="AJ584" s="17"/>
      <c r="AK584" s="17"/>
      <c r="AL584" s="17"/>
      <c r="AM584" s="17"/>
      <c r="AO584" s="31" t="s">
        <v>59</v>
      </c>
    </row>
    <row r="585" spans="2:41" s="191" customFormat="1" ht="9.6" customHeight="1" x14ac:dyDescent="0.2">
      <c r="D585" s="192" t="s">
        <v>52</v>
      </c>
      <c r="E585" s="191" t="s">
        <v>815</v>
      </c>
      <c r="P585" s="193"/>
      <c r="Q585" s="194"/>
      <c r="R585" s="195"/>
      <c r="S585" s="196"/>
      <c r="T585" s="195"/>
      <c r="U585" s="197"/>
      <c r="V585" s="198"/>
      <c r="W585" s="201"/>
      <c r="X585" s="200"/>
      <c r="Y585" s="198"/>
      <c r="Z585" s="196"/>
      <c r="AA585" s="196"/>
      <c r="AB585" s="202"/>
      <c r="AC585" s="199"/>
      <c r="AD585" s="200"/>
      <c r="AE585" s="203"/>
      <c r="AF585" s="204"/>
      <c r="AG585" s="196"/>
      <c r="AH585" s="198"/>
      <c r="AJ585" s="199"/>
      <c r="AK585" s="199"/>
      <c r="AL585" s="199"/>
      <c r="AM585" s="199"/>
      <c r="AO585" s="205"/>
    </row>
    <row r="586" spans="2:41" s="191" customFormat="1" ht="9.6" customHeight="1" x14ac:dyDescent="0.2">
      <c r="D586" s="192"/>
      <c r="E586" s="191" t="s">
        <v>1078</v>
      </c>
      <c r="P586" s="193"/>
      <c r="Q586" s="194"/>
      <c r="R586" s="195"/>
      <c r="S586" s="196"/>
      <c r="T586" s="195"/>
      <c r="U586" s="197"/>
      <c r="V586" s="198"/>
      <c r="W586" s="201"/>
      <c r="X586" s="200"/>
      <c r="Y586" s="198"/>
      <c r="Z586" s="196"/>
      <c r="AA586" s="196"/>
      <c r="AB586" s="202"/>
      <c r="AC586" s="199"/>
      <c r="AD586" s="200"/>
      <c r="AE586" s="203"/>
      <c r="AF586" s="204"/>
      <c r="AG586" s="196"/>
      <c r="AH586" s="198"/>
      <c r="AJ586" s="199"/>
      <c r="AK586" s="199"/>
      <c r="AL586" s="199"/>
      <c r="AM586" s="199"/>
      <c r="AO586" s="205"/>
    </row>
    <row r="587" spans="2:41" s="191" customFormat="1" ht="9.6" customHeight="1" x14ac:dyDescent="0.2">
      <c r="D587" s="192"/>
      <c r="E587" s="191" t="s">
        <v>1079</v>
      </c>
      <c r="P587" s="193"/>
      <c r="Q587" s="194"/>
      <c r="R587" s="195"/>
      <c r="S587" s="196"/>
      <c r="T587" s="195"/>
      <c r="U587" s="197"/>
      <c r="V587" s="198"/>
      <c r="W587" s="201"/>
      <c r="X587" s="200"/>
      <c r="Y587" s="198"/>
      <c r="Z587" s="196"/>
      <c r="AA587" s="196"/>
      <c r="AB587" s="202"/>
      <c r="AC587" s="199"/>
      <c r="AD587" s="200"/>
      <c r="AE587" s="203"/>
      <c r="AF587" s="204"/>
      <c r="AG587" s="196"/>
      <c r="AH587" s="198"/>
      <c r="AJ587" s="199"/>
      <c r="AK587" s="199"/>
      <c r="AL587" s="199"/>
      <c r="AM587" s="199"/>
      <c r="AO587" s="205"/>
    </row>
    <row r="588" spans="2:41" s="191" customFormat="1" ht="9.6" customHeight="1" x14ac:dyDescent="0.2">
      <c r="D588" s="192"/>
      <c r="E588" s="191" t="s">
        <v>1005</v>
      </c>
      <c r="P588" s="193"/>
      <c r="Q588" s="194"/>
      <c r="R588" s="195"/>
      <c r="S588" s="196"/>
      <c r="T588" s="195"/>
      <c r="U588" s="197"/>
      <c r="V588" s="198"/>
      <c r="W588" s="201"/>
      <c r="X588" s="200"/>
      <c r="Y588" s="198"/>
      <c r="Z588" s="196"/>
      <c r="AA588" s="196"/>
      <c r="AB588" s="202"/>
      <c r="AC588" s="199"/>
      <c r="AD588" s="200"/>
      <c r="AE588" s="203"/>
      <c r="AF588" s="204"/>
      <c r="AG588" s="196"/>
      <c r="AH588" s="198"/>
      <c r="AJ588" s="199"/>
      <c r="AK588" s="199"/>
      <c r="AL588" s="199"/>
      <c r="AM588" s="199"/>
      <c r="AO588" s="205"/>
    </row>
    <row r="589" spans="2:41" s="3" customFormat="1" ht="3.95" customHeight="1" x14ac:dyDescent="0.2">
      <c r="P589" s="73"/>
      <c r="Q589" s="86"/>
      <c r="R589" s="6"/>
      <c r="S589" s="38"/>
      <c r="T589" s="6"/>
      <c r="U589" s="5"/>
      <c r="V589" s="51"/>
      <c r="W589" s="55"/>
      <c r="X589" s="15"/>
      <c r="Y589" s="51"/>
      <c r="Z589" s="38"/>
      <c r="AA589" s="38"/>
      <c r="AB589" s="54"/>
      <c r="AC589" s="17"/>
      <c r="AD589" s="15"/>
      <c r="AE589" s="64"/>
      <c r="AF589" s="118"/>
      <c r="AG589" s="38"/>
      <c r="AH589" s="51"/>
      <c r="AJ589" s="17"/>
      <c r="AK589" s="17"/>
      <c r="AL589" s="17"/>
      <c r="AM589" s="17"/>
      <c r="AO589" s="31" t="s">
        <v>59</v>
      </c>
    </row>
    <row r="590" spans="2:41" s="3" customFormat="1" ht="9.9499999999999993" customHeight="1" x14ac:dyDescent="0.2">
      <c r="C590" s="154" t="s">
        <v>489</v>
      </c>
      <c r="Q590" s="86"/>
      <c r="R590" s="218" t="s">
        <v>522</v>
      </c>
      <c r="S590" s="219" t="s">
        <v>532</v>
      </c>
      <c r="T590" s="222"/>
      <c r="U590" s="5"/>
      <c r="V590" s="51"/>
      <c r="W590" s="55"/>
      <c r="X590" s="15"/>
      <c r="Y590" s="51"/>
      <c r="Z590" s="38"/>
      <c r="AA590" s="38"/>
      <c r="AB590" s="54"/>
      <c r="AC590" s="17"/>
      <c r="AD590" s="15"/>
      <c r="AE590" s="64"/>
      <c r="AF590" s="118"/>
      <c r="AG590" s="38"/>
      <c r="AH590" s="51"/>
      <c r="AJ590" s="17"/>
      <c r="AK590" s="17"/>
      <c r="AL590" s="17"/>
      <c r="AM590" s="17"/>
      <c r="AO590" s="31"/>
    </row>
    <row r="591" spans="2:41" s="3" customFormat="1" ht="2.85" customHeight="1" x14ac:dyDescent="0.2">
      <c r="P591" s="73"/>
      <c r="Q591" s="86"/>
      <c r="R591" s="6"/>
      <c r="S591" s="38"/>
      <c r="T591" s="6"/>
      <c r="U591" s="5"/>
      <c r="V591" s="51"/>
      <c r="W591" s="55"/>
      <c r="X591" s="15"/>
      <c r="Y591" s="51"/>
      <c r="Z591" s="38"/>
      <c r="AA591" s="38"/>
      <c r="AB591" s="54"/>
      <c r="AC591" s="17"/>
      <c r="AD591" s="15"/>
      <c r="AE591" s="64"/>
      <c r="AF591" s="118"/>
      <c r="AG591" s="38"/>
      <c r="AH591" s="51"/>
      <c r="AJ591" s="17"/>
      <c r="AK591" s="17"/>
      <c r="AL591" s="17"/>
      <c r="AM591" s="17"/>
      <c r="AO591" s="31" t="s">
        <v>59</v>
      </c>
    </row>
    <row r="592" spans="2:41" s="3" customFormat="1" ht="9.9499999999999993" customHeight="1" x14ac:dyDescent="0.2">
      <c r="C592" s="152"/>
      <c r="D592" s="39" t="s">
        <v>8</v>
      </c>
      <c r="E592" s="150" t="s">
        <v>363</v>
      </c>
      <c r="F592" s="150"/>
      <c r="H592" s="150"/>
      <c r="I592" s="150"/>
      <c r="J592" s="150" t="s">
        <v>567</v>
      </c>
      <c r="K592" s="150"/>
      <c r="M592" s="150"/>
      <c r="P592" s="30"/>
      <c r="Q592" s="30"/>
      <c r="R592" s="30"/>
      <c r="S592" s="38"/>
      <c r="T592" s="30"/>
      <c r="U592" s="5"/>
      <c r="V592" s="51"/>
      <c r="W592" s="69"/>
      <c r="X592" s="69"/>
      <c r="Y592" s="51"/>
      <c r="Z592" s="38"/>
      <c r="AA592" s="38"/>
      <c r="AB592" s="54"/>
      <c r="AC592" s="17"/>
      <c r="AD592" s="15"/>
      <c r="AE592" s="64"/>
      <c r="AF592" s="118"/>
      <c r="AG592" s="17"/>
      <c r="AH592" s="51"/>
      <c r="AJ592" s="17"/>
      <c r="AK592" s="17"/>
      <c r="AL592" s="17"/>
      <c r="AM592" s="17"/>
      <c r="AO592" s="31" t="s">
        <v>59</v>
      </c>
    </row>
    <row r="593" spans="2:41" s="3" customFormat="1" ht="9.9499999999999993" customHeight="1" x14ac:dyDescent="0.2">
      <c r="C593" s="152"/>
      <c r="D593" s="39"/>
      <c r="E593" s="150" t="s">
        <v>364</v>
      </c>
      <c r="F593" s="150"/>
      <c r="H593" s="150"/>
      <c r="I593" s="150"/>
      <c r="J593" s="150" t="s">
        <v>566</v>
      </c>
      <c r="K593" s="150"/>
      <c r="M593" s="150"/>
      <c r="P593" s="30"/>
      <c r="Q593" s="30"/>
      <c r="R593" s="30"/>
      <c r="S593" s="38"/>
      <c r="T593" s="30"/>
      <c r="U593" s="5"/>
      <c r="V593" s="51"/>
      <c r="W593" s="69"/>
      <c r="X593" s="69"/>
      <c r="Y593" s="51"/>
      <c r="Z593" s="38"/>
      <c r="AA593" s="38"/>
      <c r="AB593" s="54"/>
      <c r="AC593" s="17"/>
      <c r="AD593" s="15"/>
      <c r="AE593" s="64"/>
      <c r="AF593" s="118"/>
      <c r="AG593" s="17"/>
      <c r="AH593" s="51"/>
      <c r="AJ593" s="17"/>
      <c r="AK593" s="17"/>
      <c r="AL593" s="17"/>
      <c r="AM593" s="17"/>
      <c r="AO593" s="31" t="s">
        <v>59</v>
      </c>
    </row>
    <row r="594" spans="2:41" s="3" customFormat="1" ht="1.5" customHeight="1" x14ac:dyDescent="0.2">
      <c r="C594" s="152"/>
      <c r="D594" s="150"/>
      <c r="E594" s="150"/>
      <c r="F594" s="150"/>
      <c r="H594" s="150"/>
      <c r="I594" s="150"/>
      <c r="K594" s="150"/>
      <c r="M594" s="150"/>
      <c r="P594" s="30"/>
      <c r="Q594" s="30"/>
      <c r="R594" s="30"/>
      <c r="S594" s="38"/>
      <c r="T594" s="30"/>
      <c r="U594" s="5"/>
      <c r="V594" s="51"/>
      <c r="W594" s="69"/>
      <c r="X594" s="69"/>
      <c r="Y594" s="51"/>
      <c r="Z594" s="38"/>
      <c r="AA594" s="38"/>
      <c r="AB594" s="54"/>
      <c r="AC594" s="17"/>
      <c r="AD594" s="15"/>
      <c r="AE594" s="64"/>
      <c r="AF594" s="118"/>
      <c r="AG594" s="17"/>
      <c r="AH594" s="51"/>
      <c r="AJ594" s="17"/>
      <c r="AK594" s="17"/>
      <c r="AL594" s="17"/>
      <c r="AM594" s="17"/>
      <c r="AO594" s="31" t="s">
        <v>59</v>
      </c>
    </row>
    <row r="595" spans="2:41" s="3" customFormat="1" ht="9.9499999999999993" customHeight="1" x14ac:dyDescent="0.2">
      <c r="B595" s="107" t="s">
        <v>55</v>
      </c>
      <c r="D595" s="155" t="s">
        <v>63</v>
      </c>
      <c r="E595" s="73" t="s">
        <v>91</v>
      </c>
      <c r="F595" s="73"/>
      <c r="G595" s="30" t="s">
        <v>47</v>
      </c>
      <c r="H595" s="30"/>
      <c r="I595" s="30" t="s">
        <v>365</v>
      </c>
      <c r="J595" s="30"/>
      <c r="K595" s="30"/>
      <c r="L595" s="30"/>
      <c r="M595" s="30"/>
      <c r="N595" s="30"/>
      <c r="P595" s="73" t="s">
        <v>281</v>
      </c>
      <c r="Q595" s="86"/>
      <c r="R595" s="29" t="s">
        <v>51</v>
      </c>
      <c r="S595" s="38">
        <f>IF(Suggested="Yes",AA595,AG595)</f>
        <v>10.9</v>
      </c>
      <c r="T595" s="36" t="s">
        <v>46</v>
      </c>
      <c r="U595" s="5" t="str">
        <f>+Instructions!$B$3</f>
        <v>D</v>
      </c>
      <c r="V595" s="51"/>
      <c r="W595" s="55">
        <f>+Instructions!$C$22</f>
        <v>0</v>
      </c>
      <c r="X595" s="17">
        <f>ROUND($AA595*(1-W595)+0.004999,2)</f>
        <v>10.9</v>
      </c>
      <c r="Y595" s="51"/>
      <c r="Z595" s="6" t="s">
        <v>1201</v>
      </c>
      <c r="AA595" s="38">
        <v>10.9</v>
      </c>
      <c r="AB595" s="59">
        <f>+W595</f>
        <v>0</v>
      </c>
      <c r="AC595" s="17">
        <f>+X595</f>
        <v>10.9</v>
      </c>
      <c r="AD595" s="12">
        <f>(AG595-AC595)/AG595</f>
        <v>0</v>
      </c>
      <c r="AE595" s="115"/>
      <c r="AF595" s="122">
        <v>1</v>
      </c>
      <c r="AG595" s="37">
        <f>SUM(AJ595:AL595)+AE595</f>
        <v>10.9</v>
      </c>
      <c r="AH595" s="51"/>
      <c r="AJ595" s="17">
        <f>ROUND(AC595/(1-VLOOKUP(AF595,Group,2,FALSE)),2)</f>
        <v>10.9</v>
      </c>
      <c r="AK595" s="17">
        <f>IF(VLOOKUP(AF595,Group,5,FALSE)="YES",VLOOKUP(ROUND(ROUND(AJ595,1)-AJ595,2),Round,2,FALSE)+VLOOKUP(AF595,Group,6,FALSE),0)</f>
        <v>0</v>
      </c>
      <c r="AL595" s="17">
        <f>IF(VLOOKUP(AF595,Group,7,FALSE)="",0,ROUND(AJ595-0.04999,1)-AJ595+AM595)</f>
        <v>0</v>
      </c>
      <c r="AM595" s="17" t="str">
        <f>IF(VLOOKUP(AF595,Group,7,FALSE)="","",VLOOKUP(AF595,Group,7,FALSE))</f>
        <v/>
      </c>
      <c r="AO595" s="31" t="s">
        <v>59</v>
      </c>
    </row>
    <row r="596" spans="2:41" s="3" customFormat="1" ht="2.85" customHeight="1" x14ac:dyDescent="0.2">
      <c r="P596" s="73"/>
      <c r="Q596" s="86"/>
      <c r="R596" s="6"/>
      <c r="S596" s="38"/>
      <c r="T596" s="6"/>
      <c r="U596" s="5"/>
      <c r="V596" s="51"/>
      <c r="W596" s="55"/>
      <c r="X596" s="15"/>
      <c r="Y596" s="51"/>
      <c r="Z596" s="38"/>
      <c r="AA596" s="38"/>
      <c r="AB596" s="54"/>
      <c r="AC596" s="17"/>
      <c r="AD596" s="15"/>
      <c r="AE596" s="64"/>
      <c r="AF596" s="118"/>
      <c r="AG596" s="38"/>
      <c r="AH596" s="51"/>
      <c r="AJ596" s="17"/>
      <c r="AK596" s="17"/>
      <c r="AL596" s="17"/>
      <c r="AM596" s="17"/>
      <c r="AO596" s="31" t="s">
        <v>59</v>
      </c>
    </row>
    <row r="597" spans="2:41" s="3" customFormat="1" ht="9.9499999999999993" customHeight="1" x14ac:dyDescent="0.2">
      <c r="C597" s="152"/>
      <c r="D597" s="39" t="s">
        <v>8</v>
      </c>
      <c r="E597" s="150" t="s">
        <v>363</v>
      </c>
      <c r="F597" s="150"/>
      <c r="H597" s="150"/>
      <c r="I597" s="150"/>
      <c r="J597" s="150" t="s">
        <v>606</v>
      </c>
      <c r="K597" s="150"/>
      <c r="M597" s="150"/>
      <c r="N597" s="3" t="s">
        <v>88</v>
      </c>
      <c r="P597" s="30"/>
      <c r="Q597" s="30"/>
      <c r="R597" s="30"/>
      <c r="S597" s="38"/>
      <c r="T597" s="30"/>
      <c r="U597" s="5"/>
      <c r="V597" s="51"/>
      <c r="W597" s="69"/>
      <c r="X597" s="69"/>
      <c r="Y597" s="51"/>
      <c r="Z597" s="38"/>
      <c r="AA597" s="38"/>
      <c r="AB597" s="54"/>
      <c r="AC597" s="17"/>
      <c r="AD597" s="15"/>
      <c r="AE597" s="64"/>
      <c r="AF597" s="118"/>
      <c r="AG597" s="17"/>
      <c r="AH597" s="51"/>
      <c r="AJ597" s="17"/>
      <c r="AK597" s="17"/>
      <c r="AL597" s="17"/>
      <c r="AM597" s="17"/>
      <c r="AO597" s="31" t="s">
        <v>59</v>
      </c>
    </row>
    <row r="598" spans="2:41" s="3" customFormat="1" ht="9.9499999999999993" customHeight="1" x14ac:dyDescent="0.2">
      <c r="C598" s="152"/>
      <c r="D598" s="39"/>
      <c r="E598" s="150" t="s">
        <v>568</v>
      </c>
      <c r="F598" s="150"/>
      <c r="H598" s="150"/>
      <c r="I598" s="150"/>
      <c r="J598" s="150" t="s">
        <v>566</v>
      </c>
      <c r="K598" s="150"/>
      <c r="M598" s="150"/>
      <c r="P598" s="30"/>
      <c r="Q598" s="30"/>
      <c r="R598" s="30"/>
      <c r="S598" s="38"/>
      <c r="T598" s="30"/>
      <c r="U598" s="5"/>
      <c r="V598" s="51"/>
      <c r="W598" s="69"/>
      <c r="X598" s="69"/>
      <c r="Y598" s="51"/>
      <c r="Z598" s="38"/>
      <c r="AA598" s="38"/>
      <c r="AB598" s="54"/>
      <c r="AC598" s="17"/>
      <c r="AD598" s="15"/>
      <c r="AE598" s="64"/>
      <c r="AF598" s="118"/>
      <c r="AG598" s="17"/>
      <c r="AH598" s="51"/>
      <c r="AJ598" s="17"/>
      <c r="AK598" s="17"/>
      <c r="AL598" s="17"/>
      <c r="AM598" s="17"/>
      <c r="AO598" s="31" t="s">
        <v>59</v>
      </c>
    </row>
    <row r="599" spans="2:41" s="3" customFormat="1" ht="1.5" customHeight="1" x14ac:dyDescent="0.2">
      <c r="C599" s="152"/>
      <c r="D599" s="150"/>
      <c r="E599" s="150"/>
      <c r="F599" s="150"/>
      <c r="H599" s="150"/>
      <c r="I599" s="150"/>
      <c r="K599" s="150"/>
      <c r="M599" s="150"/>
      <c r="P599" s="30"/>
      <c r="Q599" s="30"/>
      <c r="R599" s="30"/>
      <c r="S599" s="38"/>
      <c r="T599" s="30"/>
      <c r="U599" s="5"/>
      <c r="V599" s="51"/>
      <c r="W599" s="69"/>
      <c r="X599" s="69"/>
      <c r="Y599" s="51"/>
      <c r="Z599" s="38"/>
      <c r="AA599" s="38"/>
      <c r="AB599" s="54"/>
      <c r="AC599" s="17"/>
      <c r="AD599" s="15"/>
      <c r="AE599" s="64"/>
      <c r="AF599" s="118"/>
      <c r="AG599" s="17"/>
      <c r="AH599" s="51"/>
      <c r="AJ599" s="17"/>
      <c r="AK599" s="17"/>
      <c r="AL599" s="17"/>
      <c r="AM599" s="17"/>
      <c r="AO599" s="31" t="s">
        <v>59</v>
      </c>
    </row>
    <row r="600" spans="2:41" s="3" customFormat="1" ht="9.9499999999999993" customHeight="1" x14ac:dyDescent="0.2">
      <c r="B600" s="107" t="s">
        <v>55</v>
      </c>
      <c r="D600" s="155" t="s">
        <v>63</v>
      </c>
      <c r="E600" s="73" t="s">
        <v>116</v>
      </c>
      <c r="F600" s="73"/>
      <c r="G600" s="30" t="s">
        <v>47</v>
      </c>
      <c r="H600" s="30"/>
      <c r="I600" s="30" t="s">
        <v>365</v>
      </c>
      <c r="J600" s="30"/>
      <c r="K600" s="30"/>
      <c r="L600" s="30"/>
      <c r="M600" s="30"/>
      <c r="N600" s="30"/>
      <c r="P600" s="73" t="s">
        <v>394</v>
      </c>
      <c r="Q600" s="86"/>
      <c r="R600" s="29" t="s">
        <v>99</v>
      </c>
      <c r="S600" s="38">
        <f>IF(Suggested="Yes",AA600,AG600)</f>
        <v>12.95</v>
      </c>
      <c r="T600" s="36" t="s">
        <v>46</v>
      </c>
      <c r="U600" s="5" t="str">
        <f>+Instructions!$B$3</f>
        <v>D</v>
      </c>
      <c r="V600" s="51"/>
      <c r="W600" s="55">
        <f>+Instructions!$C$22</f>
        <v>0</v>
      </c>
      <c r="X600" s="17">
        <f>ROUND($AA600*(1-W600)+0.004999,2)</f>
        <v>12.95</v>
      </c>
      <c r="Y600" s="51"/>
      <c r="Z600" s="6" t="s">
        <v>1201</v>
      </c>
      <c r="AA600" s="38">
        <v>12.95</v>
      </c>
      <c r="AB600" s="59">
        <f>+W600</f>
        <v>0</v>
      </c>
      <c r="AC600" s="17">
        <f>+X600</f>
        <v>12.95</v>
      </c>
      <c r="AD600" s="12">
        <f>(AG600-AC600)/AG600</f>
        <v>0</v>
      </c>
      <c r="AE600" s="115"/>
      <c r="AF600" s="122">
        <v>1</v>
      </c>
      <c r="AG600" s="37">
        <f>SUM(AJ600:AL600)+AE600</f>
        <v>12.95</v>
      </c>
      <c r="AH600" s="51"/>
      <c r="AJ600" s="17">
        <f>ROUND(AC600/(1-VLOOKUP(AF600,Group,2,FALSE)),2)</f>
        <v>12.95</v>
      </c>
      <c r="AK600" s="17">
        <f>IF(VLOOKUP(AF600,Group,5,FALSE)="YES",VLOOKUP(ROUND(ROUND(AJ600,1)-AJ600,2),Round,2,FALSE)+VLOOKUP(AF600,Group,6,FALSE),0)</f>
        <v>0</v>
      </c>
      <c r="AL600" s="17">
        <f>IF(VLOOKUP(AF600,Group,7,FALSE)="",0,ROUND(AJ600-0.04999,1)-AJ600+AM600)</f>
        <v>0</v>
      </c>
      <c r="AM600" s="17" t="str">
        <f>IF(VLOOKUP(AF600,Group,7,FALSE)="","",VLOOKUP(AF600,Group,7,FALSE))</f>
        <v/>
      </c>
      <c r="AO600" s="31" t="s">
        <v>59</v>
      </c>
    </row>
    <row r="601" spans="2:41" s="3" customFormat="1" ht="0.95" customHeight="1" x14ac:dyDescent="0.2">
      <c r="P601" s="73"/>
      <c r="Q601" s="86"/>
      <c r="R601" s="6"/>
      <c r="S601" s="38"/>
      <c r="T601" s="6"/>
      <c r="U601" s="5"/>
      <c r="V601" s="51"/>
      <c r="W601" s="55"/>
      <c r="X601" s="15"/>
      <c r="Y601" s="51"/>
      <c r="Z601" s="38"/>
      <c r="AA601" s="38"/>
      <c r="AB601" s="54"/>
      <c r="AC601" s="17"/>
      <c r="AD601" s="15"/>
      <c r="AE601" s="64"/>
      <c r="AF601" s="118"/>
      <c r="AG601" s="38"/>
      <c r="AH601" s="51"/>
      <c r="AJ601" s="17"/>
      <c r="AK601" s="17"/>
      <c r="AL601" s="17"/>
      <c r="AM601" s="17"/>
      <c r="AO601" s="31" t="s">
        <v>59</v>
      </c>
    </row>
    <row r="602" spans="2:41" s="191" customFormat="1" ht="9.6" customHeight="1" x14ac:dyDescent="0.2">
      <c r="D602" s="192" t="s">
        <v>52</v>
      </c>
      <c r="E602" s="191" t="s">
        <v>819</v>
      </c>
      <c r="P602" s="193"/>
      <c r="Q602" s="194"/>
      <c r="R602" s="195"/>
      <c r="S602" s="196"/>
      <c r="T602" s="195"/>
      <c r="U602" s="197"/>
      <c r="V602" s="198"/>
      <c r="W602" s="201"/>
      <c r="X602" s="200"/>
      <c r="Y602" s="198"/>
      <c r="Z602" s="196"/>
      <c r="AA602" s="196"/>
      <c r="AB602" s="202"/>
      <c r="AC602" s="199"/>
      <c r="AD602" s="200"/>
      <c r="AE602" s="203"/>
      <c r="AF602" s="204"/>
      <c r="AG602" s="196"/>
      <c r="AH602" s="198"/>
      <c r="AJ602" s="199"/>
      <c r="AK602" s="199"/>
      <c r="AL602" s="199"/>
      <c r="AM602" s="199"/>
      <c r="AO602" s="205"/>
    </row>
    <row r="603" spans="2:41" s="191" customFormat="1" ht="9.6" customHeight="1" x14ac:dyDescent="0.2">
      <c r="D603" s="192"/>
      <c r="E603" s="191" t="s">
        <v>1081</v>
      </c>
      <c r="P603" s="193"/>
      <c r="Q603" s="194"/>
      <c r="R603" s="195"/>
      <c r="S603" s="196"/>
      <c r="T603" s="195"/>
      <c r="U603" s="197"/>
      <c r="V603" s="198"/>
      <c r="W603" s="201"/>
      <c r="X603" s="200"/>
      <c r="Y603" s="198"/>
      <c r="Z603" s="196"/>
      <c r="AA603" s="196"/>
      <c r="AB603" s="202"/>
      <c r="AC603" s="199"/>
      <c r="AD603" s="200"/>
      <c r="AE603" s="203"/>
      <c r="AF603" s="204"/>
      <c r="AG603" s="196"/>
      <c r="AH603" s="198"/>
      <c r="AJ603" s="199"/>
      <c r="AK603" s="199"/>
      <c r="AL603" s="199"/>
      <c r="AM603" s="199"/>
      <c r="AO603" s="205"/>
    </row>
    <row r="604" spans="2:41" s="191" customFormat="1" ht="9.6" customHeight="1" x14ac:dyDescent="0.2">
      <c r="D604" s="192"/>
      <c r="E604" s="191" t="s">
        <v>820</v>
      </c>
      <c r="P604" s="193"/>
      <c r="Q604" s="194"/>
      <c r="R604" s="195"/>
      <c r="S604" s="196"/>
      <c r="T604" s="195"/>
      <c r="U604" s="197"/>
      <c r="V604" s="198"/>
      <c r="W604" s="201"/>
      <c r="X604" s="200"/>
      <c r="Y604" s="198"/>
      <c r="Z604" s="196"/>
      <c r="AA604" s="196"/>
      <c r="AB604" s="202"/>
      <c r="AC604" s="199"/>
      <c r="AD604" s="200"/>
      <c r="AE604" s="203"/>
      <c r="AF604" s="204"/>
      <c r="AG604" s="196"/>
      <c r="AH604" s="198"/>
      <c r="AJ604" s="199"/>
      <c r="AK604" s="199"/>
      <c r="AL604" s="199"/>
      <c r="AM604" s="199"/>
      <c r="AO604" s="205"/>
    </row>
    <row r="605" spans="2:41" s="191" customFormat="1" ht="9.6" customHeight="1" x14ac:dyDescent="0.2">
      <c r="D605" s="192"/>
      <c r="E605" s="191" t="s">
        <v>821</v>
      </c>
      <c r="P605" s="193"/>
      <c r="Q605" s="194"/>
      <c r="R605" s="195"/>
      <c r="S605" s="196"/>
      <c r="T605" s="195"/>
      <c r="U605" s="197"/>
      <c r="V605" s="198"/>
      <c r="W605" s="201"/>
      <c r="X605" s="200"/>
      <c r="Y605" s="198"/>
      <c r="Z605" s="196"/>
      <c r="AA605" s="196"/>
      <c r="AB605" s="202"/>
      <c r="AC605" s="199"/>
      <c r="AD605" s="200"/>
      <c r="AE605" s="203"/>
      <c r="AF605" s="204"/>
      <c r="AG605" s="196"/>
      <c r="AH605" s="198"/>
      <c r="AJ605" s="199"/>
      <c r="AK605" s="199"/>
      <c r="AL605" s="199"/>
      <c r="AM605" s="199"/>
      <c r="AO605" s="205"/>
    </row>
    <row r="606" spans="2:41" s="191" customFormat="1" ht="9.6" customHeight="1" x14ac:dyDescent="0.2">
      <c r="D606" s="192"/>
      <c r="E606" s="191" t="s">
        <v>822</v>
      </c>
      <c r="P606" s="193"/>
      <c r="Q606" s="194"/>
      <c r="R606" s="195"/>
      <c r="S606" s="196"/>
      <c r="T606" s="195"/>
      <c r="U606" s="197"/>
      <c r="V606" s="198"/>
      <c r="W606" s="201"/>
      <c r="X606" s="200"/>
      <c r="Y606" s="198"/>
      <c r="Z606" s="196"/>
      <c r="AA606" s="196"/>
      <c r="AB606" s="202"/>
      <c r="AC606" s="199"/>
      <c r="AD606" s="200"/>
      <c r="AE606" s="203"/>
      <c r="AF606" s="204"/>
      <c r="AG606" s="196"/>
      <c r="AH606" s="198"/>
      <c r="AJ606" s="199"/>
      <c r="AK606" s="199"/>
      <c r="AL606" s="199"/>
      <c r="AM606" s="199"/>
      <c r="AO606" s="205"/>
    </row>
    <row r="607" spans="2:41" s="191" customFormat="1" ht="9.6" customHeight="1" x14ac:dyDescent="0.2">
      <c r="D607" s="192"/>
      <c r="E607" s="191" t="s">
        <v>1080</v>
      </c>
      <c r="P607" s="193"/>
      <c r="Q607" s="194"/>
      <c r="R607" s="195"/>
      <c r="S607" s="196"/>
      <c r="T607" s="195"/>
      <c r="U607" s="197"/>
      <c r="V607" s="198"/>
      <c r="W607" s="201"/>
      <c r="X607" s="200"/>
      <c r="Y607" s="198"/>
      <c r="Z607" s="196"/>
      <c r="AA607" s="196"/>
      <c r="AB607" s="202"/>
      <c r="AC607" s="199"/>
      <c r="AD607" s="200"/>
      <c r="AE607" s="203"/>
      <c r="AF607" s="204"/>
      <c r="AG607" s="196"/>
      <c r="AH607" s="198"/>
      <c r="AJ607" s="199"/>
      <c r="AK607" s="199"/>
      <c r="AL607" s="199"/>
      <c r="AM607" s="199"/>
      <c r="AO607" s="205"/>
    </row>
    <row r="608" spans="2:41" s="191" customFormat="1" ht="9.6" customHeight="1" x14ac:dyDescent="0.2">
      <c r="D608" s="192"/>
      <c r="E608" s="191" t="s">
        <v>990</v>
      </c>
      <c r="P608" s="193"/>
      <c r="Q608" s="194"/>
      <c r="R608" s="195"/>
      <c r="S608" s="196"/>
      <c r="T608" s="195"/>
      <c r="U608" s="197"/>
      <c r="V608" s="198"/>
      <c r="W608" s="201"/>
      <c r="X608" s="200"/>
      <c r="Y608" s="198"/>
      <c r="Z608" s="196"/>
      <c r="AA608" s="196"/>
      <c r="AB608" s="202"/>
      <c r="AC608" s="199"/>
      <c r="AD608" s="200"/>
      <c r="AE608" s="203"/>
      <c r="AF608" s="204"/>
      <c r="AG608" s="196"/>
      <c r="AH608" s="198"/>
      <c r="AJ608" s="199"/>
      <c r="AK608" s="199"/>
      <c r="AL608" s="199"/>
      <c r="AM608" s="199"/>
      <c r="AO608" s="205"/>
    </row>
    <row r="609" spans="2:41" s="3" customFormat="1" ht="3.95" customHeight="1" x14ac:dyDescent="0.2">
      <c r="P609" s="73"/>
      <c r="Q609" s="86"/>
      <c r="R609" s="6"/>
      <c r="S609" s="38"/>
      <c r="T609" s="6"/>
      <c r="U609" s="5"/>
      <c r="V609" s="51"/>
      <c r="W609" s="55"/>
      <c r="X609" s="15"/>
      <c r="Y609" s="51"/>
      <c r="Z609" s="38"/>
      <c r="AA609" s="38"/>
      <c r="AB609" s="54"/>
      <c r="AC609" s="17"/>
      <c r="AD609" s="15"/>
      <c r="AE609" s="64"/>
      <c r="AF609" s="118"/>
      <c r="AG609" s="38"/>
      <c r="AH609" s="51"/>
      <c r="AJ609" s="17"/>
      <c r="AK609" s="17"/>
      <c r="AL609" s="17"/>
      <c r="AM609" s="17"/>
      <c r="AO609" s="31" t="s">
        <v>59</v>
      </c>
    </row>
    <row r="610" spans="2:41" s="3" customFormat="1" ht="9.9499999999999993" customHeight="1" x14ac:dyDescent="0.2">
      <c r="C610" s="280" t="s">
        <v>1196</v>
      </c>
      <c r="D610" s="280"/>
      <c r="E610" s="280"/>
      <c r="F610" s="280"/>
      <c r="G610" s="280"/>
      <c r="H610" s="280"/>
      <c r="I610" s="280"/>
      <c r="J610" s="280"/>
      <c r="K610" s="280"/>
      <c r="L610" s="280"/>
      <c r="M610" s="280"/>
      <c r="N610" s="280"/>
      <c r="T610" s="67"/>
      <c r="U610" s="5"/>
      <c r="V610" s="51"/>
      <c r="W610" s="69"/>
      <c r="X610" s="69"/>
      <c r="Y610" s="51"/>
      <c r="Z610" s="38"/>
      <c r="AA610" s="38"/>
      <c r="AB610" s="54"/>
      <c r="AC610" s="17"/>
      <c r="AD610" s="15"/>
      <c r="AE610" s="64"/>
      <c r="AF610" s="118"/>
      <c r="AG610" s="17"/>
      <c r="AH610" s="51"/>
      <c r="AJ610" s="17"/>
      <c r="AK610" s="17"/>
      <c r="AL610" s="17"/>
      <c r="AM610" s="17"/>
      <c r="AO610" s="31" t="s">
        <v>59</v>
      </c>
    </row>
    <row r="611" spans="2:41" s="3" customFormat="1" ht="3.95" customHeight="1" x14ac:dyDescent="0.2">
      <c r="P611" s="73"/>
      <c r="Q611" s="86"/>
      <c r="R611" s="6"/>
      <c r="S611" s="38"/>
      <c r="T611" s="6"/>
      <c r="U611" s="5"/>
      <c r="V611" s="51"/>
      <c r="W611" s="55"/>
      <c r="X611" s="15"/>
      <c r="Y611" s="51"/>
      <c r="Z611" s="38"/>
      <c r="AA611" s="38"/>
      <c r="AB611" s="54"/>
      <c r="AC611" s="17"/>
      <c r="AD611" s="15"/>
      <c r="AE611" s="64"/>
      <c r="AF611" s="118"/>
      <c r="AG611" s="38"/>
      <c r="AH611" s="51"/>
      <c r="AJ611" s="17"/>
      <c r="AK611" s="17"/>
      <c r="AL611" s="17"/>
      <c r="AM611" s="17"/>
      <c r="AO611" s="31" t="s">
        <v>59</v>
      </c>
    </row>
    <row r="612" spans="2:41" s="3" customFormat="1" ht="9.9499999999999993" customHeight="1" x14ac:dyDescent="0.2">
      <c r="C612" s="154" t="s">
        <v>1133</v>
      </c>
      <c r="D612" s="147"/>
      <c r="E612" s="147"/>
      <c r="L612" s="3" t="s">
        <v>88</v>
      </c>
      <c r="P612" s="148"/>
      <c r="Q612" s="6"/>
      <c r="R612" s="218" t="s">
        <v>522</v>
      </c>
      <c r="S612" s="219" t="s">
        <v>533</v>
      </c>
      <c r="T612" s="222"/>
      <c r="U612" s="5"/>
      <c r="V612" s="51"/>
      <c r="W612" s="69"/>
      <c r="X612" s="69"/>
      <c r="Y612" s="51"/>
      <c r="Z612" s="38"/>
      <c r="AA612" s="38"/>
      <c r="AB612" s="54"/>
      <c r="AC612" s="17"/>
      <c r="AD612" s="15"/>
      <c r="AE612" s="64"/>
      <c r="AF612" s="118"/>
      <c r="AG612" s="17"/>
      <c r="AH612" s="51"/>
      <c r="AJ612" s="17"/>
      <c r="AK612" s="17"/>
      <c r="AL612" s="17"/>
      <c r="AM612" s="17"/>
      <c r="AO612" s="31" t="s">
        <v>59</v>
      </c>
    </row>
    <row r="613" spans="2:41" s="3" customFormat="1" ht="2.85" customHeight="1" x14ac:dyDescent="0.2">
      <c r="P613" s="73"/>
      <c r="Q613" s="86"/>
      <c r="R613" s="6"/>
      <c r="S613" s="38"/>
      <c r="T613" s="6"/>
      <c r="U613" s="5"/>
      <c r="V613" s="51"/>
      <c r="W613" s="55"/>
      <c r="X613" s="15"/>
      <c r="Y613" s="51"/>
      <c r="Z613" s="38"/>
      <c r="AA613" s="38"/>
      <c r="AB613" s="54"/>
      <c r="AC613" s="17"/>
      <c r="AD613" s="15"/>
      <c r="AE613" s="64"/>
      <c r="AF613" s="118"/>
      <c r="AG613" s="38"/>
      <c r="AH613" s="51"/>
      <c r="AJ613" s="17"/>
      <c r="AK613" s="17"/>
      <c r="AL613" s="17"/>
      <c r="AM613" s="17"/>
      <c r="AO613" s="31" t="s">
        <v>59</v>
      </c>
    </row>
    <row r="614" spans="2:41" s="3" customFormat="1" ht="9.9499999999999993" customHeight="1" x14ac:dyDescent="0.2">
      <c r="C614" s="155" t="s">
        <v>218</v>
      </c>
      <c r="D614" s="154" t="s">
        <v>1135</v>
      </c>
      <c r="F614" s="150"/>
      <c r="H614" s="150"/>
      <c r="N614" s="150"/>
      <c r="O614" s="30"/>
      <c r="P614" s="30"/>
      <c r="Q614" s="150"/>
      <c r="R614" s="30"/>
      <c r="S614" s="38"/>
      <c r="T614" s="30"/>
      <c r="U614" s="5"/>
      <c r="V614" s="51"/>
      <c r="W614" s="69"/>
      <c r="X614" s="69"/>
      <c r="Y614" s="51"/>
      <c r="Z614" s="38"/>
      <c r="AA614" s="38"/>
      <c r="AB614" s="54"/>
      <c r="AC614" s="17"/>
      <c r="AD614" s="15"/>
      <c r="AE614" s="64"/>
      <c r="AF614" s="118"/>
      <c r="AG614" s="17"/>
      <c r="AH614" s="51"/>
      <c r="AJ614" s="17"/>
      <c r="AK614" s="17"/>
      <c r="AL614" s="17"/>
      <c r="AM614" s="17"/>
      <c r="AO614" s="31" t="s">
        <v>59</v>
      </c>
    </row>
    <row r="615" spans="2:41" s="3" customFormat="1" ht="2.85" customHeight="1" x14ac:dyDescent="0.2">
      <c r="P615" s="73"/>
      <c r="Q615" s="86"/>
      <c r="R615" s="6"/>
      <c r="S615" s="38"/>
      <c r="T615" s="6"/>
      <c r="U615" s="5"/>
      <c r="V615" s="51"/>
      <c r="W615" s="55"/>
      <c r="X615" s="15"/>
      <c r="Y615" s="51"/>
      <c r="Z615" s="38"/>
      <c r="AA615" s="38"/>
      <c r="AB615" s="54"/>
      <c r="AC615" s="17"/>
      <c r="AD615" s="15"/>
      <c r="AE615" s="64"/>
      <c r="AF615" s="118"/>
      <c r="AG615" s="38"/>
      <c r="AH615" s="51"/>
      <c r="AJ615" s="17"/>
      <c r="AK615" s="17"/>
      <c r="AL615" s="17"/>
      <c r="AM615" s="17"/>
      <c r="AO615" s="31" t="s">
        <v>59</v>
      </c>
    </row>
    <row r="616" spans="2:41" s="3" customFormat="1" ht="9.9499999999999993" customHeight="1" x14ac:dyDescent="0.2">
      <c r="C616" s="152"/>
      <c r="D616" s="149" t="s">
        <v>134</v>
      </c>
      <c r="E616" s="150"/>
      <c r="F616" s="150" t="s">
        <v>1137</v>
      </c>
      <c r="G616" s="150"/>
      <c r="J616" s="150" t="s">
        <v>1142</v>
      </c>
      <c r="K616" s="150"/>
      <c r="L616" s="150"/>
      <c r="M616" s="150" t="s">
        <v>1147</v>
      </c>
      <c r="O616" s="30"/>
      <c r="P616" s="150"/>
      <c r="Q616" s="30"/>
      <c r="R616" s="30"/>
      <c r="S616" s="38"/>
      <c r="T616" s="30"/>
      <c r="U616" s="5"/>
      <c r="V616" s="51"/>
      <c r="W616" s="69"/>
      <c r="X616" s="69"/>
      <c r="Y616" s="51"/>
      <c r="Z616" s="38"/>
      <c r="AA616" s="38"/>
      <c r="AB616" s="54"/>
      <c r="AC616" s="17"/>
      <c r="AD616" s="15"/>
      <c r="AE616" s="64"/>
      <c r="AF616" s="118"/>
      <c r="AG616" s="17"/>
      <c r="AH616" s="51"/>
      <c r="AJ616" s="17"/>
      <c r="AK616" s="17"/>
      <c r="AL616" s="17"/>
      <c r="AM616" s="17"/>
      <c r="AO616" s="31" t="s">
        <v>59</v>
      </c>
    </row>
    <row r="617" spans="2:41" s="3" customFormat="1" ht="9.9499999999999993" customHeight="1" x14ac:dyDescent="0.2">
      <c r="C617" s="152"/>
      <c r="D617" s="149" t="s">
        <v>131</v>
      </c>
      <c r="E617" s="150"/>
      <c r="F617" s="150" t="s">
        <v>1136</v>
      </c>
      <c r="G617" s="150"/>
      <c r="J617" s="150" t="s">
        <v>1143</v>
      </c>
      <c r="K617" s="150"/>
      <c r="L617" s="150"/>
      <c r="M617" s="150" t="s">
        <v>1146</v>
      </c>
      <c r="O617" s="30"/>
      <c r="P617" s="30"/>
      <c r="R617" s="30"/>
      <c r="S617" s="38"/>
      <c r="T617" s="30"/>
      <c r="U617" s="5"/>
      <c r="V617" s="51"/>
      <c r="W617" s="69"/>
      <c r="X617" s="69"/>
      <c r="Y617" s="51"/>
      <c r="Z617" s="38"/>
      <c r="AA617" s="38"/>
      <c r="AB617" s="54"/>
      <c r="AC617" s="17"/>
      <c r="AD617" s="15"/>
      <c r="AE617" s="64"/>
      <c r="AF617" s="118"/>
      <c r="AG617" s="17"/>
      <c r="AH617" s="51"/>
      <c r="AJ617" s="17"/>
      <c r="AK617" s="17"/>
      <c r="AL617" s="17"/>
      <c r="AM617" s="17"/>
      <c r="AO617" s="31" t="s">
        <v>59</v>
      </c>
    </row>
    <row r="618" spans="2:41" s="3" customFormat="1" ht="9.9499999999999993" customHeight="1" x14ac:dyDescent="0.2">
      <c r="C618" s="152"/>
      <c r="D618" s="149" t="s">
        <v>132</v>
      </c>
      <c r="E618" s="150"/>
      <c r="F618" s="150" t="s">
        <v>1138</v>
      </c>
      <c r="G618" s="150"/>
      <c r="J618" s="150" t="s">
        <v>1144</v>
      </c>
      <c r="K618" s="150"/>
      <c r="L618" s="150"/>
      <c r="M618" s="150" t="s">
        <v>1148</v>
      </c>
      <c r="O618" s="30"/>
      <c r="P618" s="150"/>
      <c r="R618" s="30"/>
      <c r="S618" s="38"/>
      <c r="T618" s="30"/>
      <c r="U618" s="5"/>
      <c r="V618" s="51"/>
      <c r="W618" s="69"/>
      <c r="X618" s="69"/>
      <c r="Y618" s="51"/>
      <c r="Z618" s="38"/>
      <c r="AA618" s="38"/>
      <c r="AB618" s="54"/>
      <c r="AC618" s="17"/>
      <c r="AD618" s="15"/>
      <c r="AE618" s="64"/>
      <c r="AF618" s="118"/>
      <c r="AG618" s="17"/>
      <c r="AH618" s="51"/>
      <c r="AJ618" s="17"/>
      <c r="AK618" s="17"/>
      <c r="AL618" s="17"/>
      <c r="AM618" s="17"/>
      <c r="AO618" s="31"/>
    </row>
    <row r="619" spans="2:41" s="3" customFormat="1" ht="9.9499999999999993" customHeight="1" x14ac:dyDescent="0.2">
      <c r="C619" s="152"/>
      <c r="D619" s="149" t="s">
        <v>135</v>
      </c>
      <c r="E619" s="150"/>
      <c r="F619" s="150" t="s">
        <v>1139</v>
      </c>
      <c r="G619" s="150"/>
      <c r="J619" s="150" t="s">
        <v>1145</v>
      </c>
      <c r="K619" s="150"/>
      <c r="L619" s="150"/>
      <c r="M619" s="150" t="s">
        <v>1149</v>
      </c>
      <c r="O619" s="30"/>
      <c r="P619" s="150"/>
      <c r="R619" s="30"/>
      <c r="S619" s="38"/>
      <c r="T619" s="30"/>
      <c r="U619" s="5"/>
      <c r="V619" s="51"/>
      <c r="W619" s="69"/>
      <c r="X619" s="69"/>
      <c r="Y619" s="51"/>
      <c r="Z619" s="38"/>
      <c r="AA619" s="38"/>
      <c r="AB619" s="54"/>
      <c r="AC619" s="17"/>
      <c r="AD619" s="15"/>
      <c r="AE619" s="64"/>
      <c r="AF619" s="118"/>
      <c r="AG619" s="17"/>
      <c r="AH619" s="51"/>
      <c r="AJ619" s="17"/>
      <c r="AK619" s="17"/>
      <c r="AL619" s="17"/>
      <c r="AM619" s="17"/>
      <c r="AO619" s="31"/>
    </row>
    <row r="620" spans="2:41" s="3" customFormat="1" ht="9.9499999999999993" customHeight="1" x14ac:dyDescent="0.2">
      <c r="C620" s="152"/>
      <c r="D620" s="149" t="s">
        <v>133</v>
      </c>
      <c r="E620" s="150"/>
      <c r="F620" s="150" t="s">
        <v>1140</v>
      </c>
      <c r="G620" s="150"/>
      <c r="J620" s="150" t="s">
        <v>1141</v>
      </c>
      <c r="K620" s="150"/>
      <c r="L620" s="150"/>
      <c r="M620" s="150" t="s">
        <v>1150</v>
      </c>
      <c r="O620" s="30"/>
      <c r="P620" s="150"/>
      <c r="R620" s="30"/>
      <c r="S620" s="38"/>
      <c r="T620" s="30"/>
      <c r="U620" s="5"/>
      <c r="V620" s="51"/>
      <c r="W620" s="69"/>
      <c r="X620" s="69"/>
      <c r="Y620" s="51"/>
      <c r="Z620" s="38"/>
      <c r="AA620" s="38"/>
      <c r="AB620" s="54"/>
      <c r="AC620" s="17"/>
      <c r="AD620" s="15"/>
      <c r="AE620" s="64"/>
      <c r="AF620" s="118"/>
      <c r="AG620" s="17"/>
      <c r="AH620" s="51"/>
      <c r="AJ620" s="17"/>
      <c r="AK620" s="17"/>
      <c r="AL620" s="17"/>
      <c r="AM620" s="17"/>
      <c r="AO620" s="31"/>
    </row>
    <row r="621" spans="2:41" s="3" customFormat="1" ht="0.95" customHeight="1" x14ac:dyDescent="0.2">
      <c r="P621" s="73"/>
      <c r="Q621" s="86"/>
      <c r="R621" s="6"/>
      <c r="S621" s="38"/>
      <c r="T621" s="6"/>
      <c r="U621" s="5"/>
      <c r="V621" s="51"/>
      <c r="W621" s="55"/>
      <c r="X621" s="15"/>
      <c r="Y621" s="51"/>
      <c r="Z621" s="38"/>
      <c r="AA621" s="38"/>
      <c r="AB621" s="54"/>
      <c r="AC621" s="17"/>
      <c r="AD621" s="15"/>
      <c r="AE621" s="64"/>
      <c r="AF621" s="118"/>
      <c r="AG621" s="38"/>
      <c r="AH621" s="51"/>
      <c r="AJ621" s="17"/>
      <c r="AK621" s="17"/>
      <c r="AL621" s="17"/>
      <c r="AM621" s="17"/>
      <c r="AO621" s="31" t="s">
        <v>59</v>
      </c>
    </row>
    <row r="622" spans="2:41" s="3" customFormat="1" ht="9.9499999999999993" customHeight="1" x14ac:dyDescent="0.2">
      <c r="B622" s="107" t="s">
        <v>55</v>
      </c>
      <c r="D622" s="39"/>
      <c r="E622" s="73" t="s">
        <v>91</v>
      </c>
      <c r="F622" s="73"/>
      <c r="G622" s="30" t="s">
        <v>168</v>
      </c>
      <c r="H622" s="30"/>
      <c r="I622" s="30"/>
      <c r="J622" s="30"/>
      <c r="L622" s="30"/>
      <c r="M622" s="30" t="s">
        <v>88</v>
      </c>
      <c r="N622" s="30"/>
      <c r="P622" s="73" t="s">
        <v>95</v>
      </c>
      <c r="Q622" s="86"/>
      <c r="R622" s="29" t="s">
        <v>51</v>
      </c>
      <c r="S622" s="38">
        <f>IF(Suggested="Yes",AA622,AG622)</f>
        <v>11.6</v>
      </c>
      <c r="T622" s="36" t="s">
        <v>46</v>
      </c>
      <c r="U622" s="5" t="str">
        <f>+Instructions!$B$3</f>
        <v>D</v>
      </c>
      <c r="V622" s="51"/>
      <c r="W622" s="55">
        <f>+Instructions!$C$22</f>
        <v>0</v>
      </c>
      <c r="X622" s="17">
        <f>ROUND($AA622*(1-W622)+0.004999,2)</f>
        <v>11.6</v>
      </c>
      <c r="Y622" s="51"/>
      <c r="Z622" s="6" t="s">
        <v>1201</v>
      </c>
      <c r="AA622" s="38">
        <v>11.6</v>
      </c>
      <c r="AB622" s="59">
        <f>+W622</f>
        <v>0</v>
      </c>
      <c r="AC622" s="17">
        <f>+X622</f>
        <v>11.6</v>
      </c>
      <c r="AD622" s="12">
        <f>(AG622-AC622)/AG622</f>
        <v>0</v>
      </c>
      <c r="AE622" s="115"/>
      <c r="AF622" s="122">
        <v>1</v>
      </c>
      <c r="AG622" s="37">
        <f>SUM(AJ622:AL622)+AE622</f>
        <v>11.6</v>
      </c>
      <c r="AH622" s="51"/>
      <c r="AJ622" s="17">
        <f>ROUND(AC622/(1-VLOOKUP(AF622,Group,2,FALSE)),2)</f>
        <v>11.6</v>
      </c>
      <c r="AK622" s="17">
        <f>IF(VLOOKUP(AF622,Group,5,FALSE)="YES",VLOOKUP(ROUND(ROUND(AJ622,1)-AJ622,2),Round,2,FALSE)+VLOOKUP(AF622,Group,6,FALSE),0)</f>
        <v>0</v>
      </c>
      <c r="AL622" s="17">
        <f>IF(VLOOKUP(AF622,Group,7,FALSE)="",0,ROUND(AJ622-0.04999,1)-AJ622+AM622)</f>
        <v>0</v>
      </c>
      <c r="AM622" s="17" t="str">
        <f>IF(VLOOKUP(AF622,Group,7,FALSE)="","",VLOOKUP(AF622,Group,7,FALSE))</f>
        <v/>
      </c>
      <c r="AO622" s="31" t="s">
        <v>59</v>
      </c>
    </row>
    <row r="623" spans="2:41" s="3" customFormat="1" ht="9.9499999999999993" customHeight="1" x14ac:dyDescent="0.2">
      <c r="B623" s="107" t="s">
        <v>55</v>
      </c>
      <c r="D623" s="39"/>
      <c r="E623" s="73" t="s">
        <v>94</v>
      </c>
      <c r="F623" s="73"/>
      <c r="G623" s="30" t="s">
        <v>168</v>
      </c>
      <c r="H623" s="30"/>
      <c r="I623" s="30"/>
      <c r="J623" s="30"/>
      <c r="L623" s="30"/>
      <c r="M623" s="30"/>
      <c r="N623" s="30"/>
      <c r="P623" s="73" t="s">
        <v>169</v>
      </c>
      <c r="Q623" s="86"/>
      <c r="R623" s="29" t="s">
        <v>99</v>
      </c>
      <c r="S623" s="38">
        <f>IF(Suggested="Yes",AA623,AG623)</f>
        <v>11.85</v>
      </c>
      <c r="T623" s="36" t="s">
        <v>46</v>
      </c>
      <c r="U623" s="5" t="str">
        <f>+Instructions!$B$3</f>
        <v>D</v>
      </c>
      <c r="V623" s="51"/>
      <c r="W623" s="55">
        <f>+Instructions!$C$22</f>
        <v>0</v>
      </c>
      <c r="X623" s="17">
        <f>ROUND($AA623*(1-W623)+0.004999,2)</f>
        <v>11.85</v>
      </c>
      <c r="Y623" s="51"/>
      <c r="Z623" s="6" t="s">
        <v>1201</v>
      </c>
      <c r="AA623" s="38">
        <v>11.85</v>
      </c>
      <c r="AB623" s="59">
        <f>+W623</f>
        <v>0</v>
      </c>
      <c r="AC623" s="17">
        <f>+X623</f>
        <v>11.85</v>
      </c>
      <c r="AD623" s="12">
        <f>(AG623-AC623)/AG623</f>
        <v>0</v>
      </c>
      <c r="AE623" s="115"/>
      <c r="AF623" s="122">
        <v>1</v>
      </c>
      <c r="AG623" s="37">
        <f>SUM(AJ623:AL623)+AE623</f>
        <v>11.85</v>
      </c>
      <c r="AH623" s="51"/>
      <c r="AJ623" s="17">
        <f>ROUND(AC623/(1-VLOOKUP(AF623,Group,2,FALSE)),2)</f>
        <v>11.85</v>
      </c>
      <c r="AK623" s="17">
        <f>IF(VLOOKUP(AF623,Group,5,FALSE)="YES",VLOOKUP(ROUND(ROUND(AJ623,1)-AJ623,2),Round,2,FALSE)+VLOOKUP(AF623,Group,6,FALSE),0)</f>
        <v>0</v>
      </c>
      <c r="AL623" s="17">
        <f>IF(VLOOKUP(AF623,Group,7,FALSE)="",0,ROUND(AJ623-0.04999,1)-AJ623+AM623)</f>
        <v>0</v>
      </c>
      <c r="AM623" s="17" t="str">
        <f>IF(VLOOKUP(AF623,Group,7,FALSE)="","",VLOOKUP(AF623,Group,7,FALSE))</f>
        <v/>
      </c>
      <c r="AO623" s="31" t="s">
        <v>59</v>
      </c>
    </row>
    <row r="624" spans="2:41" s="3" customFormat="1" ht="0.95" customHeight="1" x14ac:dyDescent="0.2">
      <c r="P624" s="73"/>
      <c r="Q624" s="86"/>
      <c r="R624" s="6"/>
      <c r="S624" s="38"/>
      <c r="T624" s="6"/>
      <c r="U624" s="5"/>
      <c r="V624" s="51"/>
      <c r="W624" s="55"/>
      <c r="X624" s="15"/>
      <c r="Y624" s="51"/>
      <c r="Z624" s="38"/>
      <c r="AA624" s="38"/>
      <c r="AB624" s="54"/>
      <c r="AC624" s="17"/>
      <c r="AD624" s="15"/>
      <c r="AE624" s="64"/>
      <c r="AF624" s="118"/>
      <c r="AG624" s="38"/>
      <c r="AH624" s="51"/>
      <c r="AJ624" s="17"/>
      <c r="AK624" s="17"/>
      <c r="AL624" s="17"/>
      <c r="AM624" s="17"/>
      <c r="AO624" s="31" t="s">
        <v>59</v>
      </c>
    </row>
    <row r="625" spans="2:41" s="3" customFormat="1" ht="9.9499999999999993" customHeight="1" x14ac:dyDescent="0.2">
      <c r="B625" s="108" t="s">
        <v>44</v>
      </c>
      <c r="D625" s="39" t="s">
        <v>88</v>
      </c>
      <c r="E625" s="73" t="s">
        <v>96</v>
      </c>
      <c r="F625" s="73"/>
      <c r="G625" s="30" t="s">
        <v>97</v>
      </c>
      <c r="H625" s="30"/>
      <c r="I625" s="30"/>
      <c r="J625" s="30"/>
      <c r="K625" s="30"/>
      <c r="L625" s="30"/>
      <c r="M625" s="30"/>
      <c r="N625" s="30"/>
      <c r="P625" s="73"/>
      <c r="Q625" s="86"/>
      <c r="R625" s="29"/>
      <c r="S625" s="38">
        <f>IF(Suggested="Yes",AA625,AG625)</f>
        <v>11.05</v>
      </c>
      <c r="T625" s="36" t="s">
        <v>45</v>
      </c>
      <c r="U625" s="5" t="str">
        <f>+Instructions!$B$3</f>
        <v>D</v>
      </c>
      <c r="V625" s="51"/>
      <c r="W625" s="55">
        <f>+Instructions!$C$22</f>
        <v>0</v>
      </c>
      <c r="X625" s="38">
        <f>ROUND($AA625*(1-W625)+0.004999,2)</f>
        <v>11.05</v>
      </c>
      <c r="Y625" s="51"/>
      <c r="Z625" s="6" t="s">
        <v>1201</v>
      </c>
      <c r="AA625" s="38">
        <v>11.05</v>
      </c>
      <c r="AB625" s="59">
        <f t="shared" ref="AB625:AC627" si="115">+W625</f>
        <v>0</v>
      </c>
      <c r="AC625" s="38">
        <f t="shared" si="115"/>
        <v>11.05</v>
      </c>
      <c r="AD625" s="59">
        <f>(AG625-AC625)/AG625</f>
        <v>0</v>
      </c>
      <c r="AE625" s="115"/>
      <c r="AF625" s="124">
        <v>2</v>
      </c>
      <c r="AG625" s="43">
        <f>SUM(AJ625:AL625)+AE625</f>
        <v>11.05</v>
      </c>
      <c r="AH625" s="51"/>
      <c r="AJ625" s="17">
        <f>ROUND(AC625/(1-VLOOKUP(AF625,Group,2,FALSE)),2)</f>
        <v>11.05</v>
      </c>
      <c r="AK625" s="17">
        <f>IF(VLOOKUP(AF625,Group,5,FALSE)="YES",VLOOKUP(ROUND(ROUND(AJ625,1)-AJ625,2),Round,2,FALSE)+VLOOKUP(AF625,Group,6,FALSE),0)</f>
        <v>0</v>
      </c>
      <c r="AL625" s="17">
        <f>IF(VLOOKUP(AF625,Group,7,FALSE)="",0,ROUND(AJ625-0.04999,1)-AJ625+AM625)</f>
        <v>0</v>
      </c>
      <c r="AM625" s="17" t="str">
        <f>IF(VLOOKUP(AF625,Group,7,FALSE)="","",VLOOKUP(AF625,Group,7,FALSE))</f>
        <v/>
      </c>
      <c r="AO625" s="31" t="s">
        <v>59</v>
      </c>
    </row>
    <row r="626" spans="2:41" s="3" customFormat="1" ht="9.9499999999999993" customHeight="1" x14ac:dyDescent="0.2">
      <c r="B626" s="108" t="s">
        <v>44</v>
      </c>
      <c r="D626" s="39" t="s">
        <v>88</v>
      </c>
      <c r="E626" s="73" t="s">
        <v>102</v>
      </c>
      <c r="F626" s="73"/>
      <c r="G626" s="30" t="s">
        <v>145</v>
      </c>
      <c r="H626" s="30"/>
      <c r="I626" s="30"/>
      <c r="J626" s="30"/>
      <c r="K626" s="30"/>
      <c r="L626" s="30"/>
      <c r="M626" s="30"/>
      <c r="N626" s="30"/>
      <c r="P626" s="73"/>
      <c r="Q626" s="86"/>
      <c r="R626" s="29"/>
      <c r="S626" s="38">
        <f>IF(Suggested="Yes",AA626,AG626)</f>
        <v>15.3</v>
      </c>
      <c r="T626" s="36" t="s">
        <v>45</v>
      </c>
      <c r="U626" s="5" t="str">
        <f>+Instructions!$B$3</f>
        <v>D</v>
      </c>
      <c r="V626" s="51"/>
      <c r="W626" s="55">
        <f>+Instructions!$C$22</f>
        <v>0</v>
      </c>
      <c r="X626" s="38">
        <f>ROUND($AA626*(1-W626)+0.004999,2)</f>
        <v>15.3</v>
      </c>
      <c r="Y626" s="51"/>
      <c r="Z626" s="6" t="s">
        <v>1201</v>
      </c>
      <c r="AA626" s="38">
        <v>15.3</v>
      </c>
      <c r="AB626" s="59">
        <f t="shared" si="115"/>
        <v>0</v>
      </c>
      <c r="AC626" s="38">
        <f t="shared" si="115"/>
        <v>15.3</v>
      </c>
      <c r="AD626" s="59">
        <f>(AG626-AC626)/AG626</f>
        <v>0</v>
      </c>
      <c r="AE626" s="115"/>
      <c r="AF626" s="124">
        <v>2</v>
      </c>
      <c r="AG626" s="43">
        <f>SUM(AJ626:AL626)+AE626</f>
        <v>15.3</v>
      </c>
      <c r="AH626" s="51"/>
      <c r="AJ626" s="17">
        <f>ROUND(AC626/(1-VLOOKUP(AF626,Group,2,FALSE)),2)</f>
        <v>15.3</v>
      </c>
      <c r="AK626" s="17">
        <f>IF(VLOOKUP(AF626,Group,5,FALSE)="YES",VLOOKUP(ROUND(ROUND(AJ626,1)-AJ626,2),Round,2,FALSE)+VLOOKUP(AF626,Group,6,FALSE),0)</f>
        <v>0</v>
      </c>
      <c r="AL626" s="17">
        <f>IF(VLOOKUP(AF626,Group,7,FALSE)="",0,ROUND(AJ626-0.04999,1)-AJ626+AM626)</f>
        <v>0</v>
      </c>
      <c r="AM626" s="17" t="str">
        <f>IF(VLOOKUP(AF626,Group,7,FALSE)="","",VLOOKUP(AF626,Group,7,FALSE))</f>
        <v/>
      </c>
      <c r="AO626" s="31" t="s">
        <v>59</v>
      </c>
    </row>
    <row r="627" spans="2:41" s="3" customFormat="1" ht="9.9499999999999993" customHeight="1" x14ac:dyDescent="0.2">
      <c r="B627" s="108" t="s">
        <v>44</v>
      </c>
      <c r="D627" s="39"/>
      <c r="E627" s="73" t="s">
        <v>102</v>
      </c>
      <c r="F627" s="73"/>
      <c r="G627" s="30" t="s">
        <v>139</v>
      </c>
      <c r="H627" s="30"/>
      <c r="I627" s="30"/>
      <c r="J627" s="30"/>
      <c r="K627" s="30"/>
      <c r="L627" s="30"/>
      <c r="M627" s="30"/>
      <c r="N627" s="30"/>
      <c r="P627" s="73"/>
      <c r="Q627" s="86"/>
      <c r="R627" s="29"/>
      <c r="S627" s="38">
        <f>IF(Suggested="Yes",AA627,AG627)</f>
        <v>15.3</v>
      </c>
      <c r="T627" s="36" t="s">
        <v>45</v>
      </c>
      <c r="U627" s="5" t="str">
        <f>+Instructions!$B$3</f>
        <v>D</v>
      </c>
      <c r="V627" s="51"/>
      <c r="W627" s="55">
        <f>+Instructions!$C$22</f>
        <v>0</v>
      </c>
      <c r="X627" s="38">
        <f>ROUND($AA627*(1-W627)+0.004999,2)</f>
        <v>15.3</v>
      </c>
      <c r="Y627" s="51"/>
      <c r="Z627" s="6" t="s">
        <v>1201</v>
      </c>
      <c r="AA627" s="38">
        <v>15.3</v>
      </c>
      <c r="AB627" s="59">
        <f t="shared" si="115"/>
        <v>0</v>
      </c>
      <c r="AC627" s="38">
        <f t="shared" si="115"/>
        <v>15.3</v>
      </c>
      <c r="AD627" s="59">
        <f>(AG627-AC627)/AG627</f>
        <v>0</v>
      </c>
      <c r="AE627" s="115"/>
      <c r="AF627" s="124">
        <v>2</v>
      </c>
      <c r="AG627" s="43">
        <f>SUM(AJ627:AL627)+AE627</f>
        <v>15.3</v>
      </c>
      <c r="AH627" s="51"/>
      <c r="AJ627" s="17">
        <f>ROUND(AC627/(1-VLOOKUP(AF627,Group,2,FALSE)),2)</f>
        <v>15.3</v>
      </c>
      <c r="AK627" s="17">
        <f>IF(VLOOKUP(AF627,Group,5,FALSE)="YES",VLOOKUP(ROUND(ROUND(AJ627,1)-AJ627,2),Round,2,FALSE)+VLOOKUP(AF627,Group,6,FALSE),0)</f>
        <v>0</v>
      </c>
      <c r="AL627" s="17">
        <f>IF(VLOOKUP(AF627,Group,7,FALSE)="",0,ROUND(AJ627-0.04999,1)-AJ627+AM627)</f>
        <v>0</v>
      </c>
      <c r="AM627" s="17" t="str">
        <f>IF(VLOOKUP(AF627,Group,7,FALSE)="","",VLOOKUP(AF627,Group,7,FALSE))</f>
        <v/>
      </c>
      <c r="AO627" s="31" t="s">
        <v>59</v>
      </c>
    </row>
    <row r="628" spans="2:41" s="3" customFormat="1" ht="9.9499999999999993" customHeight="1" x14ac:dyDescent="0.2">
      <c r="B628" s="108" t="s">
        <v>44</v>
      </c>
      <c r="D628" s="39" t="s">
        <v>88</v>
      </c>
      <c r="E628" s="73" t="s">
        <v>116</v>
      </c>
      <c r="F628" s="73"/>
      <c r="G628" s="30" t="s">
        <v>1083</v>
      </c>
      <c r="H628" s="30"/>
      <c r="I628" s="30"/>
      <c r="J628" s="30"/>
      <c r="K628" s="30"/>
      <c r="L628" s="30"/>
      <c r="M628" s="30"/>
      <c r="N628" s="30"/>
      <c r="P628" s="73"/>
      <c r="Q628" s="86"/>
      <c r="R628" s="29" t="s">
        <v>287</v>
      </c>
      <c r="S628" s="38">
        <f>IF(Suggested="Yes",AA628,AG628)</f>
        <v>20.65</v>
      </c>
      <c r="T628" s="36" t="s">
        <v>45</v>
      </c>
      <c r="U628" s="5" t="str">
        <f>+Instructions!$B$3</f>
        <v>D</v>
      </c>
      <c r="V628" s="51"/>
      <c r="W628" s="55">
        <f>+Instructions!$C$22</f>
        <v>0</v>
      </c>
      <c r="X628" s="38">
        <f>ROUND($AA628*(1-W628)+0.004999,2)</f>
        <v>20.65</v>
      </c>
      <c r="Y628" s="51"/>
      <c r="Z628" s="6" t="s">
        <v>1200</v>
      </c>
      <c r="AA628" s="38">
        <v>20.65</v>
      </c>
      <c r="AB628" s="59">
        <f t="shared" ref="AB628" si="116">+W628</f>
        <v>0</v>
      </c>
      <c r="AC628" s="38">
        <f t="shared" ref="AC628" si="117">+X628</f>
        <v>20.65</v>
      </c>
      <c r="AD628" s="59">
        <f>(AG628-AC628)/AG628</f>
        <v>0</v>
      </c>
      <c r="AE628" s="115"/>
      <c r="AF628" s="124">
        <v>2</v>
      </c>
      <c r="AG628" s="43">
        <f>SUM(AJ628:AL628)+AE628</f>
        <v>20.65</v>
      </c>
      <c r="AH628" s="51"/>
      <c r="AJ628" s="17">
        <f>ROUND(AC628/(1-VLOOKUP(AF628,Group,2,FALSE)),2)</f>
        <v>20.65</v>
      </c>
      <c r="AK628" s="17">
        <f>IF(VLOOKUP(AF628,Group,5,FALSE)="YES",VLOOKUP(ROUND(ROUND(AJ628,1)-AJ628,2),Round,2,FALSE)+VLOOKUP(AF628,Group,6,FALSE),0)</f>
        <v>0</v>
      </c>
      <c r="AL628" s="17">
        <f>IF(VLOOKUP(AF628,Group,7,FALSE)="",0,ROUND(AJ628-0.04999,1)-AJ628+AM628)</f>
        <v>0</v>
      </c>
      <c r="AM628" s="17" t="str">
        <f>IF(VLOOKUP(AF628,Group,7,FALSE)="","",VLOOKUP(AF628,Group,7,FALSE))</f>
        <v/>
      </c>
      <c r="AO628" s="31" t="s">
        <v>59</v>
      </c>
    </row>
    <row r="629" spans="2:41" s="3" customFormat="1" ht="0.95" customHeight="1" x14ac:dyDescent="0.2">
      <c r="P629" s="73"/>
      <c r="Q629" s="86"/>
      <c r="R629" s="6"/>
      <c r="S629" s="38"/>
      <c r="T629" s="6"/>
      <c r="U629" s="5"/>
      <c r="V629" s="51"/>
      <c r="W629" s="55"/>
      <c r="X629" s="15"/>
      <c r="Y629" s="51"/>
      <c r="Z629" s="38"/>
      <c r="AA629" s="38"/>
      <c r="AB629" s="54"/>
      <c r="AC629" s="17"/>
      <c r="AD629" s="15"/>
      <c r="AE629" s="64"/>
      <c r="AF629" s="118"/>
      <c r="AG629" s="38"/>
      <c r="AH629" s="51"/>
      <c r="AJ629" s="17"/>
      <c r="AK629" s="17"/>
      <c r="AL629" s="17"/>
      <c r="AM629" s="17"/>
      <c r="AO629" s="31" t="s">
        <v>59</v>
      </c>
    </row>
    <row r="630" spans="2:41" s="191" customFormat="1" ht="9.6" customHeight="1" x14ac:dyDescent="0.2">
      <c r="C630" s="155" t="s">
        <v>1181</v>
      </c>
      <c r="P630" s="193"/>
      <c r="Q630" s="194"/>
      <c r="R630" s="195"/>
      <c r="S630" s="196"/>
      <c r="T630" s="195"/>
      <c r="U630" s="197"/>
      <c r="V630" s="198"/>
      <c r="W630" s="201"/>
      <c r="X630" s="200"/>
      <c r="Y630" s="198"/>
      <c r="Z630" s="196"/>
      <c r="AA630" s="196"/>
      <c r="AB630" s="202"/>
      <c r="AC630" s="199"/>
      <c r="AD630" s="200"/>
      <c r="AE630" s="203"/>
      <c r="AF630" s="204"/>
      <c r="AG630" s="196"/>
      <c r="AH630" s="198"/>
      <c r="AJ630" s="199"/>
      <c r="AK630" s="199"/>
      <c r="AL630" s="199"/>
      <c r="AM630" s="199"/>
      <c r="AO630" s="205"/>
    </row>
    <row r="631" spans="2:41" s="3" customFormat="1" ht="9.9499999999999993" customHeight="1" x14ac:dyDescent="0.2">
      <c r="C631" s="154" t="s">
        <v>1191</v>
      </c>
      <c r="D631" s="147"/>
      <c r="E631" s="147"/>
      <c r="L631" s="3" t="s">
        <v>88</v>
      </c>
      <c r="M631" s="3" t="s">
        <v>88</v>
      </c>
      <c r="P631" s="148"/>
      <c r="Q631" s="6"/>
      <c r="R631" s="218" t="s">
        <v>522</v>
      </c>
      <c r="S631" s="219" t="s">
        <v>533</v>
      </c>
      <c r="T631" s="222"/>
      <c r="U631" s="5"/>
      <c r="V631" s="51"/>
      <c r="W631" s="69"/>
      <c r="X631" s="69"/>
      <c r="Y631" s="51"/>
      <c r="Z631" s="38"/>
      <c r="AA631" s="38"/>
      <c r="AB631" s="54"/>
      <c r="AC631" s="17"/>
      <c r="AD631" s="15"/>
      <c r="AE631" s="64"/>
      <c r="AF631" s="118"/>
      <c r="AG631" s="17"/>
      <c r="AH631" s="51"/>
      <c r="AJ631" s="17"/>
      <c r="AK631" s="17"/>
      <c r="AL631" s="17"/>
      <c r="AM631" s="17"/>
      <c r="AO631" s="31" t="s">
        <v>59</v>
      </c>
    </row>
    <row r="632" spans="2:41" s="3" customFormat="1" ht="2.85" customHeight="1" x14ac:dyDescent="0.2">
      <c r="P632" s="73"/>
      <c r="Q632" s="86"/>
      <c r="R632" s="6"/>
      <c r="S632" s="38"/>
      <c r="T632" s="6"/>
      <c r="U632" s="5"/>
      <c r="V632" s="51"/>
      <c r="W632" s="55"/>
      <c r="X632" s="15"/>
      <c r="Y632" s="51"/>
      <c r="Z632" s="38"/>
      <c r="AA632" s="38"/>
      <c r="AB632" s="54"/>
      <c r="AC632" s="17"/>
      <c r="AD632" s="15"/>
      <c r="AE632" s="64"/>
      <c r="AF632" s="118"/>
      <c r="AG632" s="38"/>
      <c r="AH632" s="51"/>
      <c r="AJ632" s="17"/>
      <c r="AK632" s="17"/>
      <c r="AL632" s="17"/>
      <c r="AM632" s="17"/>
      <c r="AO632" s="31" t="s">
        <v>59</v>
      </c>
    </row>
    <row r="633" spans="2:41" s="3" customFormat="1" ht="9.9499999999999993" customHeight="1" x14ac:dyDescent="0.2">
      <c r="C633" s="155" t="s">
        <v>218</v>
      </c>
      <c r="D633" s="154" t="s">
        <v>1135</v>
      </c>
      <c r="F633" s="150"/>
      <c r="H633" s="150"/>
      <c r="N633" s="150"/>
      <c r="O633" s="30"/>
      <c r="P633" s="30"/>
      <c r="Q633" s="150"/>
      <c r="R633" s="30"/>
      <c r="S633" s="38"/>
      <c r="T633" s="30"/>
      <c r="U633" s="5"/>
      <c r="V633" s="51"/>
      <c r="W633" s="69"/>
      <c r="X633" s="69"/>
      <c r="Y633" s="51"/>
      <c r="Z633" s="38"/>
      <c r="AA633" s="38"/>
      <c r="AB633" s="54"/>
      <c r="AC633" s="17"/>
      <c r="AD633" s="15"/>
      <c r="AE633" s="64"/>
      <c r="AF633" s="118"/>
      <c r="AG633" s="17"/>
      <c r="AH633" s="51"/>
      <c r="AJ633" s="17"/>
      <c r="AK633" s="17"/>
      <c r="AL633" s="17"/>
      <c r="AM633" s="17"/>
      <c r="AO633" s="31" t="s">
        <v>59</v>
      </c>
    </row>
    <row r="634" spans="2:41" s="3" customFormat="1" ht="2.85" customHeight="1" x14ac:dyDescent="0.2">
      <c r="P634" s="73"/>
      <c r="Q634" s="86"/>
      <c r="R634" s="6"/>
      <c r="S634" s="38"/>
      <c r="T634" s="6"/>
      <c r="U634" s="5"/>
      <c r="V634" s="51"/>
      <c r="W634" s="55"/>
      <c r="X634" s="15"/>
      <c r="Y634" s="51"/>
      <c r="Z634" s="38"/>
      <c r="AA634" s="38"/>
      <c r="AB634" s="54"/>
      <c r="AC634" s="17"/>
      <c r="AD634" s="15"/>
      <c r="AE634" s="64"/>
      <c r="AF634" s="118"/>
      <c r="AG634" s="38"/>
      <c r="AH634" s="51"/>
      <c r="AJ634" s="17"/>
      <c r="AK634" s="17"/>
      <c r="AL634" s="17"/>
      <c r="AM634" s="17"/>
      <c r="AO634" s="31" t="s">
        <v>59</v>
      </c>
    </row>
    <row r="635" spans="2:41" s="3" customFormat="1" ht="9.9499999999999993" customHeight="1" x14ac:dyDescent="0.2">
      <c r="C635" s="152"/>
      <c r="D635" s="39" t="s">
        <v>8</v>
      </c>
      <c r="E635" s="150" t="s">
        <v>1178</v>
      </c>
      <c r="F635" s="150"/>
      <c r="H635" s="150"/>
      <c r="I635" s="150"/>
      <c r="J635" s="150"/>
      <c r="K635" s="150"/>
      <c r="M635" s="150"/>
      <c r="P635" s="30"/>
      <c r="Q635" s="30"/>
      <c r="R635" s="30"/>
      <c r="S635" s="38"/>
      <c r="T635" s="30"/>
      <c r="U635" s="5"/>
      <c r="V635" s="51"/>
      <c r="W635" s="69"/>
      <c r="X635" s="69"/>
      <c r="Y635" s="51"/>
      <c r="Z635" s="38"/>
      <c r="AA635" s="38"/>
      <c r="AB635" s="54"/>
      <c r="AC635" s="17"/>
      <c r="AD635" s="15"/>
      <c r="AE635" s="64"/>
      <c r="AF635" s="118"/>
      <c r="AG635" s="17"/>
      <c r="AH635" s="51"/>
      <c r="AJ635" s="17"/>
      <c r="AK635" s="17"/>
      <c r="AL635" s="17"/>
      <c r="AM635" s="17"/>
      <c r="AO635" s="31" t="s">
        <v>59</v>
      </c>
    </row>
    <row r="636" spans="2:41" s="3" customFormat="1" ht="1.5" customHeight="1" x14ac:dyDescent="0.2">
      <c r="P636" s="73"/>
      <c r="Q636" s="86"/>
      <c r="R636" s="6"/>
      <c r="S636" s="38"/>
      <c r="T636" s="6"/>
      <c r="U636" s="5"/>
      <c r="V636" s="51"/>
      <c r="W636" s="55"/>
      <c r="X636" s="15"/>
      <c r="Y636" s="51"/>
      <c r="Z636" s="38"/>
      <c r="AA636" s="38"/>
      <c r="AB636" s="54"/>
      <c r="AC636" s="17"/>
      <c r="AD636" s="15"/>
      <c r="AE636" s="64"/>
      <c r="AF636" s="118"/>
      <c r="AG636" s="38"/>
      <c r="AH636" s="51"/>
      <c r="AJ636" s="17"/>
      <c r="AK636" s="17"/>
      <c r="AL636" s="17"/>
      <c r="AM636" s="17"/>
      <c r="AO636" s="31" t="s">
        <v>59</v>
      </c>
    </row>
    <row r="637" spans="2:41" s="3" customFormat="1" ht="9.9499999999999993" customHeight="1" x14ac:dyDescent="0.2">
      <c r="B637" s="106" t="s">
        <v>6</v>
      </c>
      <c r="D637" s="39"/>
      <c r="E637" s="73" t="s">
        <v>94</v>
      </c>
      <c r="F637" s="73"/>
      <c r="G637" s="30" t="s">
        <v>1179</v>
      </c>
      <c r="H637" s="30"/>
      <c r="I637" s="30"/>
      <c r="J637" s="30"/>
      <c r="K637" s="30"/>
      <c r="L637" s="30"/>
      <c r="M637" s="30"/>
      <c r="N637" s="30"/>
      <c r="P637" s="73"/>
      <c r="Q637" s="86"/>
      <c r="R637" s="29" t="s">
        <v>1006</v>
      </c>
      <c r="S637" s="38">
        <f t="shared" ref="S637" si="118">IF(Suggested="Yes",AA637,AG637)</f>
        <v>58.85</v>
      </c>
      <c r="T637" s="36" t="s">
        <v>45</v>
      </c>
      <c r="U637" s="5" t="str">
        <f>+Instructions!$B$3</f>
        <v>D</v>
      </c>
      <c r="V637" s="51"/>
      <c r="W637" s="55">
        <f>+Instructions!$C$22</f>
        <v>0</v>
      </c>
      <c r="X637" s="17">
        <f t="shared" ref="X637" si="119">ROUND($AA637*(1-W637)+0.004999,2)</f>
        <v>58.85</v>
      </c>
      <c r="Y637" s="51"/>
      <c r="Z637" s="6" t="s">
        <v>1200</v>
      </c>
      <c r="AA637" s="38">
        <v>58.85</v>
      </c>
      <c r="AB637" s="59">
        <f t="shared" ref="AB637" si="120">+W637</f>
        <v>0</v>
      </c>
      <c r="AC637" s="17">
        <f t="shared" ref="AC637" si="121">+X637</f>
        <v>58.85</v>
      </c>
      <c r="AD637" s="12">
        <f t="shared" ref="AD637" si="122">(AG637-AC637)/AG637</f>
        <v>0</v>
      </c>
      <c r="AE637" s="115"/>
      <c r="AF637" s="123">
        <v>3</v>
      </c>
      <c r="AG637" s="52">
        <f t="shared" ref="AG637" si="123">SUM(AJ637:AL637)+AE637</f>
        <v>58.85</v>
      </c>
      <c r="AH637" s="51"/>
      <c r="AJ637" s="17">
        <f t="shared" ref="AJ637" si="124">ROUND(AC637/(1-VLOOKUP(AF637,Group,2,FALSE)),2)</f>
        <v>58.85</v>
      </c>
      <c r="AK637" s="17">
        <f t="shared" ref="AK637" si="125">IF(VLOOKUP(AF637,Group,5,FALSE)="YES",VLOOKUP(ROUND(ROUND(AJ637,1)-AJ637,2),Round,2,FALSE)+VLOOKUP(AF637,Group,6,FALSE),0)</f>
        <v>0</v>
      </c>
      <c r="AL637" s="17">
        <f t="shared" ref="AL637" si="126">IF(VLOOKUP(AF637,Group,7,FALSE)="",0,ROUND(AJ637-0.04999,1)-AJ637+AM637)</f>
        <v>0</v>
      </c>
      <c r="AM637" s="17" t="str">
        <f t="shared" ref="AM637" si="127">IF(VLOOKUP(AF637,Group,7,FALSE)="","",VLOOKUP(AF637,Group,7,FALSE))</f>
        <v/>
      </c>
      <c r="AO637" s="93" t="s">
        <v>59</v>
      </c>
    </row>
    <row r="638" spans="2:41" s="3" customFormat="1" ht="9.9499999999999993" customHeight="1" x14ac:dyDescent="0.2">
      <c r="B638" s="106" t="s">
        <v>6</v>
      </c>
      <c r="D638" s="39"/>
      <c r="E638" s="73" t="s">
        <v>94</v>
      </c>
      <c r="F638" s="73"/>
      <c r="G638" s="30" t="s">
        <v>1180</v>
      </c>
      <c r="H638" s="30"/>
      <c r="I638" s="30"/>
      <c r="J638" s="30"/>
      <c r="K638" s="30"/>
      <c r="L638" s="30"/>
      <c r="M638" s="30"/>
      <c r="N638" s="30"/>
      <c r="P638" s="73"/>
      <c r="Q638" s="86"/>
      <c r="R638" s="29" t="s">
        <v>1006</v>
      </c>
      <c r="S638" s="38">
        <f t="shared" ref="S638" si="128">IF(Suggested="Yes",AA638,AG638)</f>
        <v>58.4</v>
      </c>
      <c r="T638" s="36" t="s">
        <v>45</v>
      </c>
      <c r="U638" s="5" t="str">
        <f>+Instructions!$B$3</f>
        <v>D</v>
      </c>
      <c r="V638" s="51"/>
      <c r="W638" s="55">
        <f>+Instructions!$C$22</f>
        <v>0</v>
      </c>
      <c r="X638" s="17">
        <f t="shared" ref="X638" si="129">ROUND($AA638*(1-W638)+0.004999,2)</f>
        <v>58.4</v>
      </c>
      <c r="Y638" s="51"/>
      <c r="Z638" s="6" t="s">
        <v>1200</v>
      </c>
      <c r="AA638" s="38">
        <v>58.4</v>
      </c>
      <c r="AB638" s="59">
        <f t="shared" ref="AB638" si="130">+W638</f>
        <v>0</v>
      </c>
      <c r="AC638" s="17">
        <f t="shared" ref="AC638" si="131">+X638</f>
        <v>58.4</v>
      </c>
      <c r="AD638" s="12">
        <f t="shared" ref="AD638" si="132">(AG638-AC638)/AG638</f>
        <v>0</v>
      </c>
      <c r="AE638" s="115"/>
      <c r="AF638" s="123">
        <v>3</v>
      </c>
      <c r="AG638" s="52">
        <f t="shared" ref="AG638" si="133">SUM(AJ638:AL638)+AE638</f>
        <v>58.4</v>
      </c>
      <c r="AH638" s="51"/>
      <c r="AJ638" s="17">
        <f t="shared" ref="AJ638" si="134">ROUND(AC638/(1-VLOOKUP(AF638,Group,2,FALSE)),2)</f>
        <v>58.4</v>
      </c>
      <c r="AK638" s="17">
        <f t="shared" ref="AK638" si="135">IF(VLOOKUP(AF638,Group,5,FALSE)="YES",VLOOKUP(ROUND(ROUND(AJ638,1)-AJ638,2),Round,2,FALSE)+VLOOKUP(AF638,Group,6,FALSE),0)</f>
        <v>0</v>
      </c>
      <c r="AL638" s="17">
        <f t="shared" ref="AL638" si="136">IF(VLOOKUP(AF638,Group,7,FALSE)="",0,ROUND(AJ638-0.04999,1)-AJ638+AM638)</f>
        <v>0</v>
      </c>
      <c r="AM638" s="17" t="str">
        <f t="shared" ref="AM638" si="137">IF(VLOOKUP(AF638,Group,7,FALSE)="","",VLOOKUP(AF638,Group,7,FALSE))</f>
        <v/>
      </c>
      <c r="AO638" s="93" t="s">
        <v>59</v>
      </c>
    </row>
    <row r="639" spans="2:41" s="3" customFormat="1" ht="1.5" customHeight="1" x14ac:dyDescent="0.2">
      <c r="P639" s="73"/>
      <c r="Q639" s="86"/>
      <c r="R639" s="6"/>
      <c r="S639" s="38"/>
      <c r="T639" s="6"/>
      <c r="U639" s="5"/>
      <c r="V639" s="51"/>
      <c r="W639" s="55"/>
      <c r="X639" s="15"/>
      <c r="Y639" s="51"/>
      <c r="Z639" s="38"/>
      <c r="AA639" s="38"/>
      <c r="AB639" s="54"/>
      <c r="AC639" s="17"/>
      <c r="AD639" s="15"/>
      <c r="AE639" s="64"/>
      <c r="AF639" s="118"/>
      <c r="AG639" s="38"/>
      <c r="AH639" s="51"/>
      <c r="AJ639" s="17"/>
      <c r="AK639" s="17"/>
      <c r="AL639" s="17"/>
      <c r="AM639" s="17"/>
      <c r="AO639" s="31" t="s">
        <v>59</v>
      </c>
    </row>
    <row r="640" spans="2:41" s="191" customFormat="1" ht="9.6" customHeight="1" x14ac:dyDescent="0.2">
      <c r="D640" s="192" t="s">
        <v>52</v>
      </c>
      <c r="E640" s="191" t="s">
        <v>1151</v>
      </c>
      <c r="P640" s="193"/>
      <c r="Q640" s="194"/>
      <c r="R640" s="195"/>
      <c r="S640" s="196"/>
      <c r="T640" s="195"/>
      <c r="U640" s="197"/>
      <c r="V640" s="198"/>
      <c r="W640" s="201"/>
      <c r="X640" s="200"/>
      <c r="Y640" s="198"/>
      <c r="Z640" s="196"/>
      <c r="AA640" s="196"/>
      <c r="AB640" s="202"/>
      <c r="AC640" s="199"/>
      <c r="AD640" s="200"/>
      <c r="AE640" s="203"/>
      <c r="AF640" s="204"/>
      <c r="AG640" s="196"/>
      <c r="AH640" s="198"/>
      <c r="AJ640" s="199"/>
      <c r="AK640" s="199"/>
      <c r="AL640" s="199"/>
      <c r="AM640" s="199"/>
      <c r="AO640" s="205"/>
    </row>
    <row r="641" spans="2:41" s="191" customFormat="1" ht="9.6" customHeight="1" x14ac:dyDescent="0.2">
      <c r="D641" s="192"/>
      <c r="E641" s="191" t="s">
        <v>1084</v>
      </c>
      <c r="P641" s="193"/>
      <c r="Q641" s="194"/>
      <c r="R641" s="195"/>
      <c r="S641" s="196"/>
      <c r="T641" s="195"/>
      <c r="U641" s="197"/>
      <c r="V641" s="198"/>
      <c r="W641" s="201"/>
      <c r="X641" s="200"/>
      <c r="Y641" s="198"/>
      <c r="Z641" s="196"/>
      <c r="AA641" s="196"/>
      <c r="AB641" s="202"/>
      <c r="AC641" s="199"/>
      <c r="AD641" s="200"/>
      <c r="AE641" s="203"/>
      <c r="AF641" s="204"/>
      <c r="AG641" s="196"/>
      <c r="AH641" s="198"/>
      <c r="AJ641" s="199"/>
      <c r="AK641" s="199"/>
      <c r="AL641" s="199"/>
      <c r="AM641" s="199"/>
      <c r="AO641" s="205"/>
    </row>
    <row r="642" spans="2:41" s="191" customFormat="1" ht="9.6" customHeight="1" x14ac:dyDescent="0.2">
      <c r="D642" s="192"/>
      <c r="E642" s="191" t="s">
        <v>1152</v>
      </c>
      <c r="P642" s="193"/>
      <c r="Q642" s="194"/>
      <c r="R642" s="195"/>
      <c r="S642" s="196"/>
      <c r="T642" s="195"/>
      <c r="U642" s="197"/>
      <c r="V642" s="198"/>
      <c r="W642" s="201"/>
      <c r="X642" s="200"/>
      <c r="Y642" s="198"/>
      <c r="Z642" s="196"/>
      <c r="AA642" s="196"/>
      <c r="AB642" s="202"/>
      <c r="AC642" s="199"/>
      <c r="AD642" s="200"/>
      <c r="AE642" s="203"/>
      <c r="AF642" s="204"/>
      <c r="AG642" s="196"/>
      <c r="AH642" s="198"/>
      <c r="AJ642" s="199"/>
      <c r="AK642" s="199"/>
      <c r="AL642" s="199"/>
      <c r="AM642" s="199"/>
      <c r="AO642" s="205"/>
    </row>
    <row r="643" spans="2:41" s="191" customFormat="1" ht="9.6" customHeight="1" x14ac:dyDescent="0.2">
      <c r="D643" s="192"/>
      <c r="E643" s="191" t="s">
        <v>1153</v>
      </c>
      <c r="P643" s="193"/>
      <c r="Q643" s="194"/>
      <c r="R643" s="195"/>
      <c r="S643" s="196"/>
      <c r="T643" s="195"/>
      <c r="U643" s="197"/>
      <c r="V643" s="198"/>
      <c r="W643" s="201"/>
      <c r="X643" s="200"/>
      <c r="Y643" s="198"/>
      <c r="Z643" s="196"/>
      <c r="AA643" s="196"/>
      <c r="AB643" s="202"/>
      <c r="AC643" s="199"/>
      <c r="AD643" s="200"/>
      <c r="AE643" s="203"/>
      <c r="AF643" s="204"/>
      <c r="AG643" s="196"/>
      <c r="AH643" s="198"/>
      <c r="AJ643" s="199"/>
      <c r="AK643" s="199"/>
      <c r="AL643" s="199"/>
      <c r="AM643" s="199"/>
      <c r="AO643" s="205"/>
    </row>
    <row r="644" spans="2:41" s="191" customFormat="1" ht="9.6" customHeight="1" x14ac:dyDescent="0.2">
      <c r="D644" s="192"/>
      <c r="E644" s="191" t="s">
        <v>1005</v>
      </c>
      <c r="P644" s="193"/>
      <c r="Q644" s="194"/>
      <c r="R644" s="195"/>
      <c r="S644" s="196"/>
      <c r="T644" s="195"/>
      <c r="U644" s="197"/>
      <c r="V644" s="198"/>
      <c r="W644" s="201"/>
      <c r="X644" s="200"/>
      <c r="Y644" s="198"/>
      <c r="Z644" s="196"/>
      <c r="AA644" s="196"/>
      <c r="AB644" s="202"/>
      <c r="AC644" s="199"/>
      <c r="AD644" s="200"/>
      <c r="AE644" s="203"/>
      <c r="AF644" s="204"/>
      <c r="AG644" s="196"/>
      <c r="AH644" s="198"/>
      <c r="AJ644" s="199"/>
      <c r="AK644" s="199"/>
      <c r="AL644" s="199"/>
      <c r="AM644" s="199"/>
      <c r="AO644" s="205"/>
    </row>
    <row r="645" spans="2:41" s="3" customFormat="1" ht="2.85" customHeight="1" x14ac:dyDescent="0.2">
      <c r="I645" s="3" t="s">
        <v>88</v>
      </c>
      <c r="P645" s="73"/>
      <c r="Q645" s="86"/>
      <c r="R645" s="6"/>
      <c r="S645" s="38"/>
      <c r="T645" s="6"/>
      <c r="U645" s="5"/>
      <c r="V645" s="51"/>
      <c r="W645" s="55"/>
      <c r="X645" s="15"/>
      <c r="Y645" s="51"/>
      <c r="Z645" s="38"/>
      <c r="AA645" s="38"/>
      <c r="AB645" s="54"/>
      <c r="AC645" s="17"/>
      <c r="AD645" s="15"/>
      <c r="AE645" s="64"/>
      <c r="AF645" s="118"/>
      <c r="AG645" s="38"/>
      <c r="AH645" s="51"/>
      <c r="AJ645" s="17"/>
      <c r="AK645" s="17"/>
      <c r="AL645" s="17"/>
      <c r="AM645" s="17"/>
      <c r="AO645" s="31" t="s">
        <v>59</v>
      </c>
    </row>
    <row r="646" spans="2:41" s="3" customFormat="1" ht="9.9499999999999993" customHeight="1" x14ac:dyDescent="0.2">
      <c r="D646" s="154" t="s">
        <v>1085</v>
      </c>
      <c r="Q646" s="86"/>
      <c r="R646" s="6"/>
      <c r="S646" s="38"/>
      <c r="T646" s="6"/>
      <c r="U646" s="5"/>
      <c r="V646" s="270"/>
      <c r="W646" s="55"/>
      <c r="X646" s="15"/>
      <c r="Y646" s="270"/>
      <c r="Z646" s="38"/>
      <c r="AA646" s="38"/>
      <c r="AB646" s="54"/>
      <c r="AC646" s="17"/>
      <c r="AD646" s="15"/>
      <c r="AE646" s="64"/>
      <c r="AF646" s="118"/>
      <c r="AG646" s="38"/>
      <c r="AH646" s="270"/>
      <c r="AJ646" s="17"/>
      <c r="AK646" s="17"/>
      <c r="AL646" s="17"/>
      <c r="AM646" s="17"/>
      <c r="AO646" s="31"/>
    </row>
    <row r="647" spans="2:41" s="3" customFormat="1" ht="1.5" customHeight="1" x14ac:dyDescent="0.2">
      <c r="P647" s="73"/>
      <c r="Q647" s="86"/>
      <c r="R647" s="6"/>
      <c r="S647" s="38"/>
      <c r="T647" s="6"/>
      <c r="U647" s="5"/>
      <c r="V647" s="270"/>
      <c r="W647" s="55"/>
      <c r="X647" s="15"/>
      <c r="Y647" s="270"/>
      <c r="Z647" s="38"/>
      <c r="AA647" s="38"/>
      <c r="AB647" s="54"/>
      <c r="AC647" s="17"/>
      <c r="AD647" s="15"/>
      <c r="AE647" s="64"/>
      <c r="AF647" s="118"/>
      <c r="AG647" s="38"/>
      <c r="AH647" s="270"/>
      <c r="AJ647" s="17"/>
      <c r="AK647" s="17"/>
      <c r="AL647" s="17"/>
      <c r="AM647" s="17"/>
      <c r="AO647" s="31" t="s">
        <v>59</v>
      </c>
    </row>
    <row r="648" spans="2:41" s="3" customFormat="1" ht="9.9499999999999993" customHeight="1" x14ac:dyDescent="0.2">
      <c r="C648" s="152"/>
      <c r="D648" s="150" t="s">
        <v>1086</v>
      </c>
      <c r="F648" s="150"/>
      <c r="G648" s="150" t="s">
        <v>1091</v>
      </c>
      <c r="J648" s="150" t="s">
        <v>1096</v>
      </c>
      <c r="K648" s="150"/>
      <c r="M648" s="150" t="s">
        <v>1102</v>
      </c>
      <c r="O648" s="30"/>
      <c r="P648" s="150"/>
      <c r="Q648" s="30"/>
      <c r="R648" s="30"/>
      <c r="S648" s="38"/>
      <c r="T648" s="30"/>
      <c r="U648" s="5"/>
      <c r="V648" s="270"/>
      <c r="W648" s="69"/>
      <c r="X648" s="69"/>
      <c r="Y648" s="270"/>
      <c r="Z648" s="38"/>
      <c r="AA648" s="38"/>
      <c r="AB648" s="54"/>
      <c r="AC648" s="17"/>
      <c r="AD648" s="15"/>
      <c r="AE648" s="64"/>
      <c r="AF648" s="118"/>
      <c r="AG648" s="17"/>
      <c r="AH648" s="270"/>
      <c r="AJ648" s="17"/>
      <c r="AK648" s="17"/>
      <c r="AL648" s="17"/>
      <c r="AM648" s="17"/>
      <c r="AO648" s="31" t="s">
        <v>59</v>
      </c>
    </row>
    <row r="649" spans="2:41" s="3" customFormat="1" ht="9.9499999999999993" customHeight="1" x14ac:dyDescent="0.2">
      <c r="C649" s="152"/>
      <c r="D649" s="150" t="s">
        <v>1087</v>
      </c>
      <c r="F649" s="150"/>
      <c r="G649" s="150" t="s">
        <v>1092</v>
      </c>
      <c r="J649" s="150" t="s">
        <v>1097</v>
      </c>
      <c r="K649" s="150"/>
      <c r="M649" s="150" t="s">
        <v>1103</v>
      </c>
      <c r="O649" s="30"/>
      <c r="P649" s="150"/>
      <c r="Q649" s="30"/>
      <c r="R649" s="30"/>
      <c r="S649" s="38"/>
      <c r="T649" s="30"/>
      <c r="U649" s="5"/>
      <c r="V649" s="270"/>
      <c r="W649" s="69"/>
      <c r="X649" s="69"/>
      <c r="Y649" s="270"/>
      <c r="Z649" s="38"/>
      <c r="AA649" s="38"/>
      <c r="AB649" s="54"/>
      <c r="AC649" s="17"/>
      <c r="AD649" s="15"/>
      <c r="AE649" s="64"/>
      <c r="AF649" s="118"/>
      <c r="AG649" s="17"/>
      <c r="AH649" s="270"/>
      <c r="AJ649" s="17"/>
      <c r="AK649" s="17"/>
      <c r="AL649" s="17"/>
      <c r="AM649" s="17"/>
      <c r="AO649" s="31" t="s">
        <v>59</v>
      </c>
    </row>
    <row r="650" spans="2:41" s="3" customFormat="1" ht="9.9499999999999993" customHeight="1" x14ac:dyDescent="0.2">
      <c r="C650" s="152"/>
      <c r="D650" s="150" t="s">
        <v>1088</v>
      </c>
      <c r="F650" s="150"/>
      <c r="G650" s="150" t="s">
        <v>1093</v>
      </c>
      <c r="J650" s="150" t="s">
        <v>1098</v>
      </c>
      <c r="K650" s="150"/>
      <c r="M650" s="150" t="s">
        <v>1104</v>
      </c>
      <c r="O650" s="30"/>
      <c r="P650" s="150"/>
      <c r="Q650" s="30"/>
      <c r="R650" s="30"/>
      <c r="S650" s="38"/>
      <c r="T650" s="30"/>
      <c r="U650" s="5"/>
      <c r="V650" s="270"/>
      <c r="W650" s="69"/>
      <c r="X650" s="69"/>
      <c r="Y650" s="270"/>
      <c r="Z650" s="38"/>
      <c r="AA650" s="38"/>
      <c r="AB650" s="54"/>
      <c r="AC650" s="17"/>
      <c r="AD650" s="15"/>
      <c r="AE650" s="64"/>
      <c r="AF650" s="118"/>
      <c r="AG650" s="17"/>
      <c r="AH650" s="270"/>
      <c r="AJ650" s="17"/>
      <c r="AK650" s="17"/>
      <c r="AL650" s="17"/>
      <c r="AM650" s="17"/>
      <c r="AO650" s="31"/>
    </row>
    <row r="651" spans="2:41" s="3" customFormat="1" ht="9.9499999999999993" customHeight="1" x14ac:dyDescent="0.2">
      <c r="C651" s="152"/>
      <c r="D651" s="150" t="s">
        <v>1089</v>
      </c>
      <c r="F651" s="150"/>
      <c r="G651" s="150" t="s">
        <v>1094</v>
      </c>
      <c r="J651" s="150" t="s">
        <v>1099</v>
      </c>
      <c r="K651" s="150"/>
      <c r="M651" s="150" t="s">
        <v>1105</v>
      </c>
      <c r="O651" s="30"/>
      <c r="P651" s="150"/>
      <c r="Q651" s="30"/>
      <c r="R651" s="30"/>
      <c r="S651" s="38"/>
      <c r="T651" s="30"/>
      <c r="U651" s="5"/>
      <c r="V651" s="270"/>
      <c r="W651" s="69"/>
      <c r="X651" s="69"/>
      <c r="Y651" s="270"/>
      <c r="Z651" s="38"/>
      <c r="AA651" s="38"/>
      <c r="AB651" s="54"/>
      <c r="AC651" s="17"/>
      <c r="AD651" s="15"/>
      <c r="AE651" s="64"/>
      <c r="AF651" s="118"/>
      <c r="AG651" s="17"/>
      <c r="AH651" s="270"/>
      <c r="AJ651" s="17"/>
      <c r="AK651" s="17"/>
      <c r="AL651" s="17"/>
      <c r="AM651" s="17"/>
      <c r="AO651" s="31"/>
    </row>
    <row r="652" spans="2:41" s="3" customFormat="1" ht="9.9499999999999993" customHeight="1" x14ac:dyDescent="0.2">
      <c r="C652" s="152"/>
      <c r="D652" s="150" t="s">
        <v>1090</v>
      </c>
      <c r="F652" s="150"/>
      <c r="G652" s="150" t="s">
        <v>1095</v>
      </c>
      <c r="J652" s="150" t="s">
        <v>1100</v>
      </c>
      <c r="K652" s="150"/>
      <c r="M652" s="150" t="s">
        <v>1101</v>
      </c>
      <c r="O652" s="30"/>
      <c r="P652" s="150"/>
      <c r="Q652" s="30"/>
      <c r="R652" s="30"/>
      <c r="S652" s="38"/>
      <c r="T652" s="30"/>
      <c r="U652" s="5"/>
      <c r="V652" s="270"/>
      <c r="W652" s="69"/>
      <c r="X652" s="69"/>
      <c r="Y652" s="270"/>
      <c r="Z652" s="38"/>
      <c r="AA652" s="38"/>
      <c r="AB652" s="54"/>
      <c r="AC652" s="17"/>
      <c r="AD652" s="15"/>
      <c r="AE652" s="64"/>
      <c r="AF652" s="118"/>
      <c r="AG652" s="17"/>
      <c r="AH652" s="270"/>
      <c r="AJ652" s="17"/>
      <c r="AK652" s="17"/>
      <c r="AL652" s="17"/>
      <c r="AM652" s="17"/>
      <c r="AO652" s="31"/>
    </row>
    <row r="653" spans="2:41" s="3" customFormat="1" ht="1.5" customHeight="1" x14ac:dyDescent="0.2">
      <c r="P653" s="73"/>
      <c r="Q653" s="86"/>
      <c r="R653" s="6"/>
      <c r="S653" s="38"/>
      <c r="T653" s="6"/>
      <c r="U653" s="5"/>
      <c r="V653" s="270"/>
      <c r="W653" s="55"/>
      <c r="X653" s="15"/>
      <c r="Y653" s="270"/>
      <c r="Z653" s="38"/>
      <c r="AA653" s="38"/>
      <c r="AB653" s="54"/>
      <c r="AC653" s="17"/>
      <c r="AD653" s="15"/>
      <c r="AE653" s="64"/>
      <c r="AF653" s="118"/>
      <c r="AG653" s="38"/>
      <c r="AH653" s="270"/>
      <c r="AJ653" s="17"/>
      <c r="AK653" s="17"/>
      <c r="AL653" s="17"/>
      <c r="AM653" s="17"/>
      <c r="AO653" s="31" t="s">
        <v>59</v>
      </c>
    </row>
    <row r="654" spans="2:41" s="3" customFormat="1" ht="9.9499999999999993" customHeight="1" x14ac:dyDescent="0.2">
      <c r="B654" s="107" t="s">
        <v>55</v>
      </c>
      <c r="D654" s="39"/>
      <c r="E654" s="73" t="s">
        <v>91</v>
      </c>
      <c r="F654" s="73"/>
      <c r="G654" s="30" t="s">
        <v>1106</v>
      </c>
      <c r="H654" s="30"/>
      <c r="I654" s="30"/>
      <c r="J654" s="30"/>
      <c r="K654" s="30"/>
      <c r="L654" s="30"/>
      <c r="M654" s="30"/>
      <c r="N654" s="30"/>
      <c r="P654" s="73" t="s">
        <v>95</v>
      </c>
      <c r="Q654" s="86"/>
      <c r="R654" s="29" t="s">
        <v>51</v>
      </c>
      <c r="S654" s="38">
        <f>IF(Suggested="Yes",AA654,AG654)</f>
        <v>11.6</v>
      </c>
      <c r="T654" s="36" t="s">
        <v>46</v>
      </c>
      <c r="U654" s="5" t="str">
        <f>+Instructions!$B$3</f>
        <v>D</v>
      </c>
      <c r="V654" s="51"/>
      <c r="W654" s="55">
        <f>+Instructions!$C$22</f>
        <v>0</v>
      </c>
      <c r="X654" s="17">
        <f t="shared" ref="X654" si="138">ROUND($AA654*(1-W654)+0.004999,2)</f>
        <v>11.6</v>
      </c>
      <c r="Y654" s="51"/>
      <c r="Z654" s="6" t="s">
        <v>1200</v>
      </c>
      <c r="AA654" s="38">
        <v>11.6</v>
      </c>
      <c r="AB654" s="59">
        <f t="shared" ref="AB654" si="139">+W654</f>
        <v>0</v>
      </c>
      <c r="AC654" s="17">
        <f t="shared" ref="AC654" si="140">+X654</f>
        <v>11.6</v>
      </c>
      <c r="AD654" s="12">
        <f t="shared" ref="AD654" si="141">(AG654-AC654)/AG654</f>
        <v>0</v>
      </c>
      <c r="AE654" s="115"/>
      <c r="AF654" s="122">
        <v>1</v>
      </c>
      <c r="AG654" s="37">
        <f t="shared" ref="AG654" si="142">SUM(AJ654:AL654)+AE654</f>
        <v>11.6</v>
      </c>
      <c r="AH654" s="51"/>
      <c r="AJ654" s="17">
        <f t="shared" ref="AJ654" si="143">ROUND(AC654/(1-VLOOKUP(AF654,Group,2,FALSE)),2)</f>
        <v>11.6</v>
      </c>
      <c r="AK654" s="17">
        <f t="shared" ref="AK654" si="144">IF(VLOOKUP(AF654,Group,5,FALSE)="YES",VLOOKUP(ROUND(ROUND(AJ654,1)-AJ654,2),Round,2,FALSE)+VLOOKUP(AF654,Group,6,FALSE),0)</f>
        <v>0</v>
      </c>
      <c r="AL654" s="17">
        <f t="shared" ref="AL654" si="145">IF(VLOOKUP(AF654,Group,7,FALSE)="",0,ROUND(AJ654-0.04999,1)-AJ654+AM654)</f>
        <v>0</v>
      </c>
      <c r="AM654" s="17" t="str">
        <f t="shared" ref="AM654" si="146">IF(VLOOKUP(AF654,Group,7,FALSE)="","",VLOOKUP(AF654,Group,7,FALSE))</f>
        <v/>
      </c>
      <c r="AO654" s="93" t="s">
        <v>59</v>
      </c>
    </row>
    <row r="655" spans="2:41" s="3" customFormat="1" ht="9.9499999999999993" customHeight="1" x14ac:dyDescent="0.2">
      <c r="B655" s="107" t="s">
        <v>55</v>
      </c>
      <c r="D655" s="39"/>
      <c r="E655" s="73" t="s">
        <v>91</v>
      </c>
      <c r="F655" s="73"/>
      <c r="G655" s="30" t="s">
        <v>1130</v>
      </c>
      <c r="H655" s="30"/>
      <c r="I655" s="30" t="s">
        <v>201</v>
      </c>
      <c r="J655" s="30"/>
      <c r="K655" s="30"/>
      <c r="L655" s="30" t="s">
        <v>88</v>
      </c>
      <c r="M655" s="30"/>
      <c r="N655" s="30"/>
      <c r="P655" s="73" t="s">
        <v>95</v>
      </c>
      <c r="Q655" s="86"/>
      <c r="R655" s="29" t="s">
        <v>99</v>
      </c>
      <c r="S655" s="38">
        <f>IF(Suggested="Yes",AA655,AG655)</f>
        <v>11.6</v>
      </c>
      <c r="T655" s="36" t="s">
        <v>46</v>
      </c>
      <c r="U655" s="5" t="str">
        <f>+Instructions!$B$3</f>
        <v>D</v>
      </c>
      <c r="V655" s="51"/>
      <c r="W655" s="55">
        <f>+Instructions!$C$22</f>
        <v>0</v>
      </c>
      <c r="X655" s="17">
        <f>ROUND($AA655*(1-W655)+0.004999,2)</f>
        <v>11.6</v>
      </c>
      <c r="Y655" s="51"/>
      <c r="Z655" s="6" t="s">
        <v>1200</v>
      </c>
      <c r="AA655" s="38">
        <v>11.6</v>
      </c>
      <c r="AB655" s="59">
        <f t="shared" ref="AB655:AC657" si="147">+W655</f>
        <v>0</v>
      </c>
      <c r="AC655" s="17">
        <f t="shared" si="147"/>
        <v>11.6</v>
      </c>
      <c r="AD655" s="12">
        <f>(AG655-AC655)/AG655</f>
        <v>0</v>
      </c>
      <c r="AE655" s="115"/>
      <c r="AF655" s="122">
        <v>1</v>
      </c>
      <c r="AG655" s="37">
        <f>SUM(AJ655:AL655)+AE655</f>
        <v>11.6</v>
      </c>
      <c r="AH655" s="51"/>
      <c r="AJ655" s="17">
        <f>ROUND(AC655/(1-VLOOKUP(AF655,Group,2,FALSE)),2)</f>
        <v>11.6</v>
      </c>
      <c r="AK655" s="17">
        <f>IF(VLOOKUP(AF655,Group,5,FALSE)="YES",VLOOKUP(ROUND(ROUND(AJ655,1)-AJ655,2),Round,2,FALSE)+VLOOKUP(AF655,Group,6,FALSE),0)</f>
        <v>0</v>
      </c>
      <c r="AL655" s="17">
        <f>IF(VLOOKUP(AF655,Group,7,FALSE)="",0,ROUND(AJ655-0.04999,1)-AJ655+AM655)</f>
        <v>0</v>
      </c>
      <c r="AM655" s="17" t="str">
        <f>IF(VLOOKUP(AF655,Group,7,FALSE)="","",VLOOKUP(AF655,Group,7,FALSE))</f>
        <v/>
      </c>
      <c r="AO655" s="31" t="s">
        <v>59</v>
      </c>
    </row>
    <row r="656" spans="2:41" s="3" customFormat="1" ht="9.9499999999999993" customHeight="1" x14ac:dyDescent="0.2">
      <c r="B656" s="107" t="s">
        <v>55</v>
      </c>
      <c r="D656" s="39"/>
      <c r="E656" s="73" t="s">
        <v>91</v>
      </c>
      <c r="F656" s="73"/>
      <c r="G656" s="30" t="s">
        <v>164</v>
      </c>
      <c r="H656" s="30"/>
      <c r="I656" s="30" t="s">
        <v>201</v>
      </c>
      <c r="J656" s="30"/>
      <c r="K656" s="30"/>
      <c r="L656" s="30" t="s">
        <v>88</v>
      </c>
      <c r="M656" s="30"/>
      <c r="N656" s="30"/>
      <c r="P656" s="73" t="s">
        <v>103</v>
      </c>
      <c r="Q656" s="86"/>
      <c r="R656" s="29" t="s">
        <v>287</v>
      </c>
      <c r="S656" s="38">
        <f>IF(Suggested="Yes",AA656,AG656)</f>
        <v>11.65</v>
      </c>
      <c r="T656" s="36" t="s">
        <v>46</v>
      </c>
      <c r="U656" s="5" t="str">
        <f>+Instructions!$B$3</f>
        <v>D</v>
      </c>
      <c r="V656" s="51"/>
      <c r="W656" s="55">
        <f>+Instructions!$C$22</f>
        <v>0</v>
      </c>
      <c r="X656" s="17">
        <f>ROUND($AA656*(1-W656)+0.004999,2)</f>
        <v>11.65</v>
      </c>
      <c r="Y656" s="51"/>
      <c r="Z656" s="6" t="s">
        <v>1200</v>
      </c>
      <c r="AA656" s="38">
        <v>11.65</v>
      </c>
      <c r="AB656" s="59">
        <f t="shared" si="147"/>
        <v>0</v>
      </c>
      <c r="AC656" s="17">
        <f t="shared" si="147"/>
        <v>11.65</v>
      </c>
      <c r="AD656" s="12">
        <f>(AG656-AC656)/AG656</f>
        <v>0</v>
      </c>
      <c r="AE656" s="115"/>
      <c r="AF656" s="122">
        <v>1</v>
      </c>
      <c r="AG656" s="37">
        <f>SUM(AJ656:AL656)+AE656</f>
        <v>11.65</v>
      </c>
      <c r="AH656" s="51"/>
      <c r="AJ656" s="17">
        <f>ROUND(AC656/(1-VLOOKUP(AF656,Group,2,FALSE)),2)</f>
        <v>11.65</v>
      </c>
      <c r="AK656" s="17">
        <f>IF(VLOOKUP(AF656,Group,5,FALSE)="YES",VLOOKUP(ROUND(ROUND(AJ656,1)-AJ656,2),Round,2,FALSE)+VLOOKUP(AF656,Group,6,FALSE),0)</f>
        <v>0</v>
      </c>
      <c r="AL656" s="17">
        <f>IF(VLOOKUP(AF656,Group,7,FALSE)="",0,ROUND(AJ656-0.04999,1)-AJ656+AM656)</f>
        <v>0</v>
      </c>
      <c r="AM656" s="17" t="str">
        <f>IF(VLOOKUP(AF656,Group,7,FALSE)="","",VLOOKUP(AF656,Group,7,FALSE))</f>
        <v/>
      </c>
      <c r="AO656" s="31" t="s">
        <v>59</v>
      </c>
    </row>
    <row r="657" spans="2:41" s="3" customFormat="1" ht="9.9499999999999993" customHeight="1" x14ac:dyDescent="0.2">
      <c r="B657" s="107" t="s">
        <v>55</v>
      </c>
      <c r="D657" s="39"/>
      <c r="E657" s="73" t="s">
        <v>91</v>
      </c>
      <c r="F657" s="73"/>
      <c r="G657" s="30" t="s">
        <v>165</v>
      </c>
      <c r="H657" s="30"/>
      <c r="I657" s="30" t="s">
        <v>201</v>
      </c>
      <c r="J657" s="30"/>
      <c r="K657" s="30"/>
      <c r="L657" s="30" t="s">
        <v>88</v>
      </c>
      <c r="M657" s="30"/>
      <c r="N657" s="30"/>
      <c r="P657" s="73" t="s">
        <v>103</v>
      </c>
      <c r="Q657" s="86"/>
      <c r="R657" s="29" t="s">
        <v>287</v>
      </c>
      <c r="S657" s="38">
        <f>IF(Suggested="Yes",AA657,AG657)</f>
        <v>11.65</v>
      </c>
      <c r="T657" s="36" t="s">
        <v>46</v>
      </c>
      <c r="U657" s="5" t="str">
        <f>+Instructions!$B$3</f>
        <v>D</v>
      </c>
      <c r="V657" s="51"/>
      <c r="W657" s="55">
        <f>+Instructions!$C$22</f>
        <v>0</v>
      </c>
      <c r="X657" s="17">
        <f>ROUND($AA657*(1-W657)+0.004999,2)</f>
        <v>11.65</v>
      </c>
      <c r="Y657" s="51"/>
      <c r="Z657" s="6" t="s">
        <v>1200</v>
      </c>
      <c r="AA657" s="38">
        <v>11.65</v>
      </c>
      <c r="AB657" s="59">
        <f t="shared" si="147"/>
        <v>0</v>
      </c>
      <c r="AC657" s="17">
        <f t="shared" si="147"/>
        <v>11.65</v>
      </c>
      <c r="AD657" s="12">
        <f>(AG657-AC657)/AG657</f>
        <v>0</v>
      </c>
      <c r="AE657" s="115"/>
      <c r="AF657" s="122">
        <v>1</v>
      </c>
      <c r="AG657" s="37">
        <f>SUM(AJ657:AL657)+AE657</f>
        <v>11.65</v>
      </c>
      <c r="AH657" s="51"/>
      <c r="AJ657" s="17">
        <f>ROUND(AC657/(1-VLOOKUP(AF657,Group,2,FALSE)),2)</f>
        <v>11.65</v>
      </c>
      <c r="AK657" s="17">
        <f>IF(VLOOKUP(AF657,Group,5,FALSE)="YES",VLOOKUP(ROUND(ROUND(AJ657,1)-AJ657,2),Round,2,FALSE)+VLOOKUP(AF657,Group,6,FALSE),0)</f>
        <v>0</v>
      </c>
      <c r="AL657" s="17">
        <f>IF(VLOOKUP(AF657,Group,7,FALSE)="",0,ROUND(AJ657-0.04999,1)-AJ657+AM657)</f>
        <v>0</v>
      </c>
      <c r="AM657" s="17" t="str">
        <f>IF(VLOOKUP(AF657,Group,7,FALSE)="","",VLOOKUP(AF657,Group,7,FALSE))</f>
        <v/>
      </c>
      <c r="AO657" s="31" t="s">
        <v>59</v>
      </c>
    </row>
    <row r="658" spans="2:41" s="3" customFormat="1" ht="9.9499999999999993" customHeight="1" x14ac:dyDescent="0.2">
      <c r="B658" s="107" t="s">
        <v>55</v>
      </c>
      <c r="D658" s="39"/>
      <c r="E658" s="73" t="s">
        <v>94</v>
      </c>
      <c r="F658" s="73"/>
      <c r="G658" s="30" t="s">
        <v>1106</v>
      </c>
      <c r="H658" s="30"/>
      <c r="I658" s="30"/>
      <c r="J658" s="30"/>
      <c r="K658" s="30"/>
      <c r="L658" s="30"/>
      <c r="M658" s="30"/>
      <c r="N658" s="30"/>
      <c r="P658" s="73" t="s">
        <v>169</v>
      </c>
      <c r="Q658" s="86"/>
      <c r="R658" s="29" t="s">
        <v>51</v>
      </c>
      <c r="S658" s="38">
        <f>IF(Suggested="Yes",AA658,AG658)</f>
        <v>11.85</v>
      </c>
      <c r="T658" s="36" t="s">
        <v>46</v>
      </c>
      <c r="U658" s="5" t="str">
        <f>+Instructions!$B$3</f>
        <v>D</v>
      </c>
      <c r="V658" s="51"/>
      <c r="W658" s="55">
        <f>+Instructions!$C$22</f>
        <v>0</v>
      </c>
      <c r="X658" s="17">
        <f t="shared" ref="X658" si="148">ROUND($AA658*(1-W658)+0.004999,2)</f>
        <v>11.85</v>
      </c>
      <c r="Y658" s="51"/>
      <c r="Z658" s="6" t="s">
        <v>1200</v>
      </c>
      <c r="AA658" s="38">
        <v>11.85</v>
      </c>
      <c r="AB658" s="59">
        <f t="shared" ref="AB658" si="149">+W658</f>
        <v>0</v>
      </c>
      <c r="AC658" s="17">
        <f t="shared" ref="AC658" si="150">+X658</f>
        <v>11.85</v>
      </c>
      <c r="AD658" s="12">
        <f t="shared" ref="AD658" si="151">(AG658-AC658)/AG658</f>
        <v>0</v>
      </c>
      <c r="AE658" s="115"/>
      <c r="AF658" s="122">
        <v>1</v>
      </c>
      <c r="AG658" s="37">
        <f t="shared" ref="AG658" si="152">SUM(AJ658:AL658)+AE658</f>
        <v>11.85</v>
      </c>
      <c r="AH658" s="51"/>
      <c r="AJ658" s="17">
        <f t="shared" ref="AJ658" si="153">ROUND(AC658/(1-VLOOKUP(AF658,Group,2,FALSE)),2)</f>
        <v>11.85</v>
      </c>
      <c r="AK658" s="17">
        <f t="shared" ref="AK658" si="154">IF(VLOOKUP(AF658,Group,5,FALSE)="YES",VLOOKUP(ROUND(ROUND(AJ658,1)-AJ658,2),Round,2,FALSE)+VLOOKUP(AF658,Group,6,FALSE),0)</f>
        <v>0</v>
      </c>
      <c r="AL658" s="17">
        <f t="shared" ref="AL658" si="155">IF(VLOOKUP(AF658,Group,7,FALSE)="",0,ROUND(AJ658-0.04999,1)-AJ658+AM658)</f>
        <v>0</v>
      </c>
      <c r="AM658" s="17" t="str">
        <f t="shared" ref="AM658" si="156">IF(VLOOKUP(AF658,Group,7,FALSE)="","",VLOOKUP(AF658,Group,7,FALSE))</f>
        <v/>
      </c>
      <c r="AO658" s="93" t="s">
        <v>59</v>
      </c>
    </row>
    <row r="659" spans="2:41" s="3" customFormat="1" ht="1.5" customHeight="1" x14ac:dyDescent="0.2">
      <c r="P659" s="73"/>
      <c r="Q659" s="86"/>
      <c r="R659" s="6"/>
      <c r="S659" s="38"/>
      <c r="T659" s="6"/>
      <c r="U659" s="5"/>
      <c r="V659" s="270"/>
      <c r="W659" s="55"/>
      <c r="X659" s="15"/>
      <c r="Y659" s="270"/>
      <c r="Z659" s="38"/>
      <c r="AA659" s="38"/>
      <c r="AB659" s="54"/>
      <c r="AC659" s="17"/>
      <c r="AD659" s="15"/>
      <c r="AE659" s="64"/>
      <c r="AF659" s="118"/>
      <c r="AG659" s="38"/>
      <c r="AH659" s="270"/>
      <c r="AJ659" s="17"/>
      <c r="AK659" s="17"/>
      <c r="AL659" s="17"/>
      <c r="AM659" s="17"/>
      <c r="AO659" s="31" t="s">
        <v>59</v>
      </c>
    </row>
    <row r="660" spans="2:41" s="3" customFormat="1" ht="9.9499999999999993" customHeight="1" x14ac:dyDescent="0.2">
      <c r="B660" s="108" t="s">
        <v>44</v>
      </c>
      <c r="C660" s="3" t="s">
        <v>88</v>
      </c>
      <c r="D660" s="39"/>
      <c r="E660" s="73" t="s">
        <v>98</v>
      </c>
      <c r="F660" s="73"/>
      <c r="G660" s="30" t="s">
        <v>146</v>
      </c>
      <c r="H660" s="30"/>
      <c r="J660" s="30"/>
      <c r="K660" s="30"/>
      <c r="L660" s="30"/>
      <c r="M660" s="30"/>
      <c r="N660" s="30"/>
      <c r="P660" s="73"/>
      <c r="Q660" s="86"/>
      <c r="R660" s="29"/>
      <c r="S660" s="38">
        <f>IF(Suggested="Yes",AA660,AG660)</f>
        <v>11.25</v>
      </c>
      <c r="T660" s="36" t="s">
        <v>45</v>
      </c>
      <c r="U660" s="5" t="str">
        <f>+Instructions!$B$3</f>
        <v>D</v>
      </c>
      <c r="V660" s="270"/>
      <c r="W660" s="55">
        <f>+Instructions!$C$22</f>
        <v>0</v>
      </c>
      <c r="X660" s="38">
        <f>ROUND($AA660*(1-W660)+0.004999,2)</f>
        <v>11.25</v>
      </c>
      <c r="Y660" s="270"/>
      <c r="Z660" s="6" t="s">
        <v>1200</v>
      </c>
      <c r="AA660" s="38">
        <v>11.25</v>
      </c>
      <c r="AB660" s="59">
        <f>+W660</f>
        <v>0</v>
      </c>
      <c r="AC660" s="38">
        <f>+X660</f>
        <v>11.25</v>
      </c>
      <c r="AD660" s="59">
        <f>(AG660-AC660)/AG660</f>
        <v>0</v>
      </c>
      <c r="AE660" s="115"/>
      <c r="AF660" s="124">
        <v>2</v>
      </c>
      <c r="AG660" s="43">
        <f>SUM(AJ660:AL660)+AE660</f>
        <v>11.25</v>
      </c>
      <c r="AH660" s="270"/>
      <c r="AJ660" s="17">
        <f>ROUND(AC660/(1-VLOOKUP(AF660,Group,2,FALSE)),2)</f>
        <v>11.25</v>
      </c>
      <c r="AK660" s="17">
        <f>IF(VLOOKUP(AF660,Group,5,FALSE)="YES",VLOOKUP(ROUND(ROUND(AJ660,1)-AJ660,2),Round,2,FALSE)+VLOOKUP(AF660,Group,6,FALSE),0)</f>
        <v>0</v>
      </c>
      <c r="AL660" s="17">
        <f>IF(VLOOKUP(AF660,Group,7,FALSE)="",0,ROUND(AJ660-0.04999,1)-AJ660+AM660)</f>
        <v>0</v>
      </c>
      <c r="AM660" s="17" t="str">
        <f>IF(VLOOKUP(AF660,Group,7,FALSE)="","",VLOOKUP(AF660,Group,7,FALSE))</f>
        <v/>
      </c>
      <c r="AO660" s="31" t="s">
        <v>59</v>
      </c>
    </row>
    <row r="661" spans="2:41" s="3" customFormat="1" ht="9.9499999999999993" customHeight="1" x14ac:dyDescent="0.2">
      <c r="B661" s="108" t="s">
        <v>44</v>
      </c>
      <c r="D661" s="39"/>
      <c r="E661" s="73" t="s">
        <v>94</v>
      </c>
      <c r="F661" s="73"/>
      <c r="G661" s="30" t="s">
        <v>1109</v>
      </c>
      <c r="H661" s="30"/>
      <c r="I661" s="30"/>
      <c r="J661" s="30"/>
      <c r="K661" s="30"/>
      <c r="L661" s="30"/>
      <c r="M661" s="30"/>
      <c r="N661" s="30"/>
      <c r="P661" s="73"/>
      <c r="Q661" s="86"/>
      <c r="R661" s="29" t="s">
        <v>1006</v>
      </c>
      <c r="S661" s="38">
        <f t="shared" ref="S661" si="157">IF(Suggested="Yes",AA661,AG661)</f>
        <v>41.3</v>
      </c>
      <c r="T661" s="36" t="s">
        <v>45</v>
      </c>
      <c r="U661" s="5" t="str">
        <f>+Instructions!$B$3</f>
        <v>D</v>
      </c>
      <c r="V661" s="51"/>
      <c r="W661" s="55">
        <f>+Instructions!$C$22</f>
        <v>0</v>
      </c>
      <c r="X661" s="38">
        <f t="shared" ref="X661" si="158">ROUND($AA661*(1-W661)+0.004999,2)</f>
        <v>41.3</v>
      </c>
      <c r="Y661" s="51"/>
      <c r="Z661" s="6" t="s">
        <v>1200</v>
      </c>
      <c r="AA661" s="38">
        <v>41.3</v>
      </c>
      <c r="AB661" s="59">
        <f t="shared" ref="AB661" si="159">+W661</f>
        <v>0</v>
      </c>
      <c r="AC661" s="38">
        <f t="shared" ref="AC661" si="160">+X661</f>
        <v>41.3</v>
      </c>
      <c r="AD661" s="59">
        <f t="shared" ref="AD661" si="161">(AG661-AC661)/AG661</f>
        <v>0</v>
      </c>
      <c r="AE661" s="115"/>
      <c r="AF661" s="124">
        <v>2</v>
      </c>
      <c r="AG661" s="43">
        <f t="shared" ref="AG661" si="162">SUM(AJ661:AL661)+AE661</f>
        <v>41.3</v>
      </c>
      <c r="AH661" s="51"/>
      <c r="AJ661" s="17">
        <f t="shared" ref="AJ661" si="163">ROUND(AC661/(1-VLOOKUP(AF661,Group,2,FALSE)),2)</f>
        <v>41.3</v>
      </c>
      <c r="AK661" s="17">
        <f t="shared" ref="AK661" si="164">IF(VLOOKUP(AF661,Group,5,FALSE)="YES",VLOOKUP(ROUND(ROUND(AJ661,1)-AJ661,2),Round,2,FALSE)+VLOOKUP(AF661,Group,6,FALSE),0)</f>
        <v>0</v>
      </c>
      <c r="AL661" s="17">
        <f t="shared" ref="AL661" si="165">IF(VLOOKUP(AF661,Group,7,FALSE)="",0,ROUND(AJ661-0.04999,1)-AJ661+AM661)</f>
        <v>0</v>
      </c>
      <c r="AM661" s="17" t="str">
        <f t="shared" ref="AM661" si="166">IF(VLOOKUP(AF661,Group,7,FALSE)="","",VLOOKUP(AF661,Group,7,FALSE))</f>
        <v/>
      </c>
      <c r="AO661" s="93" t="s">
        <v>59</v>
      </c>
    </row>
    <row r="662" spans="2:41" s="3" customFormat="1" ht="1.5" customHeight="1" x14ac:dyDescent="0.2">
      <c r="P662" s="73"/>
      <c r="Q662" s="86"/>
      <c r="R662" s="6"/>
      <c r="S662" s="38"/>
      <c r="T662" s="6"/>
      <c r="U662" s="5"/>
      <c r="V662" s="270"/>
      <c r="W662" s="55"/>
      <c r="X662" s="15"/>
      <c r="Y662" s="270"/>
      <c r="Z662" s="38"/>
      <c r="AA662" s="38"/>
      <c r="AB662" s="54"/>
      <c r="AC662" s="17"/>
      <c r="AD662" s="15"/>
      <c r="AE662" s="64"/>
      <c r="AF662" s="118"/>
      <c r="AG662" s="38"/>
      <c r="AH662" s="270"/>
      <c r="AJ662" s="17"/>
      <c r="AK662" s="17"/>
      <c r="AL662" s="17"/>
      <c r="AM662" s="17"/>
      <c r="AO662" s="31" t="s">
        <v>59</v>
      </c>
    </row>
    <row r="663" spans="2:41" s="3" customFormat="1" ht="9.9499999999999993" customHeight="1" x14ac:dyDescent="0.2">
      <c r="C663" s="152"/>
      <c r="D663" s="39" t="s">
        <v>8</v>
      </c>
      <c r="E663" s="150"/>
      <c r="F663" s="39"/>
      <c r="H663" s="150"/>
      <c r="I663" s="150"/>
      <c r="K663" s="150"/>
      <c r="M663" s="150"/>
      <c r="P663" s="30"/>
      <c r="Q663" s="30"/>
      <c r="R663" s="30"/>
      <c r="S663" s="38"/>
      <c r="T663" s="30"/>
      <c r="U663" s="5"/>
      <c r="V663" s="51"/>
      <c r="W663" s="69"/>
      <c r="X663" s="69"/>
      <c r="Y663" s="51"/>
      <c r="Z663" s="38"/>
      <c r="AA663" s="38"/>
      <c r="AB663" s="54"/>
      <c r="AC663" s="17"/>
      <c r="AD663" s="15"/>
      <c r="AE663" s="64"/>
      <c r="AF663" s="118"/>
      <c r="AG663" s="17"/>
      <c r="AH663" s="51"/>
      <c r="AJ663" s="17"/>
      <c r="AK663" s="17"/>
      <c r="AL663" s="17"/>
      <c r="AM663" s="17"/>
      <c r="AO663" s="31" t="s">
        <v>59</v>
      </c>
    </row>
    <row r="664" spans="2:41" s="3" customFormat="1" ht="1.5" customHeight="1" x14ac:dyDescent="0.2">
      <c r="P664" s="73"/>
      <c r="Q664" s="86"/>
      <c r="R664" s="6"/>
      <c r="S664" s="38"/>
      <c r="T664" s="6"/>
      <c r="U664" s="5"/>
      <c r="V664" s="270"/>
      <c r="W664" s="55"/>
      <c r="X664" s="15"/>
      <c r="Y664" s="270"/>
      <c r="Z664" s="38"/>
      <c r="AA664" s="38"/>
      <c r="AB664" s="54"/>
      <c r="AC664" s="17"/>
      <c r="AD664" s="15"/>
      <c r="AE664" s="64"/>
      <c r="AF664" s="118"/>
      <c r="AG664" s="38"/>
      <c r="AH664" s="270"/>
      <c r="AJ664" s="17"/>
      <c r="AK664" s="17"/>
      <c r="AL664" s="17"/>
      <c r="AM664" s="17"/>
      <c r="AO664" s="31" t="s">
        <v>59</v>
      </c>
    </row>
    <row r="665" spans="2:41" s="3" customFormat="1" ht="9.9499999999999993" customHeight="1" x14ac:dyDescent="0.2">
      <c r="C665" s="152"/>
      <c r="D665" s="150" t="s">
        <v>1110</v>
      </c>
      <c r="F665" s="150"/>
      <c r="G665" s="150" t="s">
        <v>1115</v>
      </c>
      <c r="J665" s="150" t="s">
        <v>1120</v>
      </c>
      <c r="K665" s="150"/>
      <c r="M665" s="150" t="s">
        <v>1125</v>
      </c>
      <c r="O665" s="30"/>
      <c r="P665" s="150"/>
      <c r="Q665" s="30"/>
      <c r="R665" s="30"/>
      <c r="S665" s="38"/>
      <c r="T665" s="30"/>
      <c r="U665" s="5"/>
      <c r="V665" s="270"/>
      <c r="W665" s="69"/>
      <c r="X665" s="69"/>
      <c r="Y665" s="270"/>
      <c r="Z665" s="38"/>
      <c r="AA665" s="38"/>
      <c r="AB665" s="54"/>
      <c r="AC665" s="17"/>
      <c r="AD665" s="15"/>
      <c r="AE665" s="64"/>
      <c r="AF665" s="118"/>
      <c r="AG665" s="17"/>
      <c r="AH665" s="270"/>
      <c r="AJ665" s="17"/>
      <c r="AK665" s="17"/>
      <c r="AL665" s="17"/>
      <c r="AM665" s="17"/>
      <c r="AO665" s="31" t="s">
        <v>59</v>
      </c>
    </row>
    <row r="666" spans="2:41" s="3" customFormat="1" ht="9.9499999999999993" customHeight="1" x14ac:dyDescent="0.2">
      <c r="C666" s="152"/>
      <c r="D666" s="150" t="s">
        <v>1111</v>
      </c>
      <c r="F666" s="150"/>
      <c r="G666" s="150" t="s">
        <v>1116</v>
      </c>
      <c r="J666" s="150" t="s">
        <v>1121</v>
      </c>
      <c r="K666" s="150"/>
      <c r="M666" s="150" t="s">
        <v>1126</v>
      </c>
      <c r="O666" s="30"/>
      <c r="P666" s="150"/>
      <c r="Q666" s="30"/>
      <c r="R666" s="30"/>
      <c r="S666" s="38"/>
      <c r="T666" s="30"/>
      <c r="U666" s="5"/>
      <c r="V666" s="270"/>
      <c r="W666" s="69"/>
      <c r="X666" s="69"/>
      <c r="Y666" s="270"/>
      <c r="Z666" s="38"/>
      <c r="AA666" s="38"/>
      <c r="AB666" s="54"/>
      <c r="AC666" s="17"/>
      <c r="AD666" s="15"/>
      <c r="AE666" s="64"/>
      <c r="AF666" s="118"/>
      <c r="AG666" s="17"/>
      <c r="AH666" s="270"/>
      <c r="AJ666" s="17"/>
      <c r="AK666" s="17"/>
      <c r="AL666" s="17"/>
      <c r="AM666" s="17"/>
      <c r="AO666" s="31" t="s">
        <v>59</v>
      </c>
    </row>
    <row r="667" spans="2:41" s="3" customFormat="1" ht="9.9499999999999993" customHeight="1" x14ac:dyDescent="0.2">
      <c r="C667" s="152"/>
      <c r="D667" s="150" t="s">
        <v>1112</v>
      </c>
      <c r="F667" s="150"/>
      <c r="G667" s="150" t="s">
        <v>1117</v>
      </c>
      <c r="J667" s="150" t="s">
        <v>1122</v>
      </c>
      <c r="K667" s="150"/>
      <c r="M667" s="150" t="s">
        <v>1127</v>
      </c>
      <c r="O667" s="30"/>
      <c r="P667" s="150"/>
      <c r="Q667" s="30"/>
      <c r="R667" s="30"/>
      <c r="S667" s="38"/>
      <c r="T667" s="30"/>
      <c r="U667" s="5"/>
      <c r="V667" s="270"/>
      <c r="W667" s="69"/>
      <c r="X667" s="69"/>
      <c r="Y667" s="270"/>
      <c r="Z667" s="38"/>
      <c r="AA667" s="38"/>
      <c r="AB667" s="54"/>
      <c r="AC667" s="17"/>
      <c r="AD667" s="15"/>
      <c r="AE667" s="64"/>
      <c r="AF667" s="118"/>
      <c r="AG667" s="17"/>
      <c r="AH667" s="270"/>
      <c r="AJ667" s="17"/>
      <c r="AK667" s="17"/>
      <c r="AL667" s="17"/>
      <c r="AM667" s="17"/>
      <c r="AO667" s="31"/>
    </row>
    <row r="668" spans="2:41" s="3" customFormat="1" ht="9.9499999999999993" customHeight="1" x14ac:dyDescent="0.2">
      <c r="C668" s="152"/>
      <c r="D668" s="150" t="s">
        <v>1113</v>
      </c>
      <c r="F668" s="150"/>
      <c r="G668" s="150" t="s">
        <v>1118</v>
      </c>
      <c r="J668" s="150" t="s">
        <v>1123</v>
      </c>
      <c r="K668" s="150"/>
      <c r="M668" s="150" t="s">
        <v>1128</v>
      </c>
      <c r="O668" s="30"/>
      <c r="P668" s="150"/>
      <c r="Q668" s="30"/>
      <c r="R668" s="30"/>
      <c r="S668" s="38"/>
      <c r="T668" s="30"/>
      <c r="U668" s="5"/>
      <c r="V668" s="270"/>
      <c r="W668" s="69"/>
      <c r="X668" s="69"/>
      <c r="Y668" s="270"/>
      <c r="Z668" s="38"/>
      <c r="AA668" s="38"/>
      <c r="AB668" s="54"/>
      <c r="AC668" s="17"/>
      <c r="AD668" s="15"/>
      <c r="AE668" s="64"/>
      <c r="AF668" s="118"/>
      <c r="AG668" s="17"/>
      <c r="AH668" s="270"/>
      <c r="AJ668" s="17"/>
      <c r="AK668" s="17"/>
      <c r="AL668" s="17"/>
      <c r="AM668" s="17"/>
      <c r="AO668" s="31"/>
    </row>
    <row r="669" spans="2:41" s="3" customFormat="1" ht="9.9499999999999993" customHeight="1" x14ac:dyDescent="0.2">
      <c r="C669" s="152"/>
      <c r="D669" s="150" t="s">
        <v>1114</v>
      </c>
      <c r="F669" s="150"/>
      <c r="G669" s="150" t="s">
        <v>1119</v>
      </c>
      <c r="J669" s="150" t="s">
        <v>1124</v>
      </c>
      <c r="K669" s="150"/>
      <c r="M669" s="150" t="s">
        <v>1129</v>
      </c>
      <c r="O669" s="30"/>
      <c r="P669" s="150"/>
      <c r="Q669" s="30"/>
      <c r="R669" s="30"/>
      <c r="S669" s="38"/>
      <c r="T669" s="30"/>
      <c r="U669" s="5"/>
      <c r="V669" s="270"/>
      <c r="W669" s="69"/>
      <c r="X669" s="69"/>
      <c r="Y669" s="270"/>
      <c r="Z669" s="38"/>
      <c r="AA669" s="38"/>
      <c r="AB669" s="54"/>
      <c r="AC669" s="17"/>
      <c r="AD669" s="15"/>
      <c r="AE669" s="64"/>
      <c r="AF669" s="118"/>
      <c r="AG669" s="17"/>
      <c r="AH669" s="270"/>
      <c r="AJ669" s="17"/>
      <c r="AK669" s="17"/>
      <c r="AL669" s="17"/>
      <c r="AM669" s="17"/>
      <c r="AO669" s="31"/>
    </row>
    <row r="670" spans="2:41" s="3" customFormat="1" ht="1.5" customHeight="1" x14ac:dyDescent="0.2">
      <c r="P670" s="73"/>
      <c r="Q670" s="86"/>
      <c r="R670" s="6"/>
      <c r="S670" s="38"/>
      <c r="T670" s="6"/>
      <c r="U670" s="5"/>
      <c r="V670" s="270"/>
      <c r="W670" s="55"/>
      <c r="X670" s="15"/>
      <c r="Y670" s="270"/>
      <c r="Z670" s="38"/>
      <c r="AA670" s="38"/>
      <c r="AB670" s="54"/>
      <c r="AC670" s="17"/>
      <c r="AD670" s="15"/>
      <c r="AE670" s="64"/>
      <c r="AF670" s="118"/>
      <c r="AG670" s="38"/>
      <c r="AH670" s="270"/>
      <c r="AJ670" s="17"/>
      <c r="AK670" s="17"/>
      <c r="AL670" s="17"/>
      <c r="AM670" s="17"/>
      <c r="AO670" s="31" t="s">
        <v>59</v>
      </c>
    </row>
    <row r="671" spans="2:41" s="3" customFormat="1" ht="9.9499999999999993" customHeight="1" x14ac:dyDescent="0.2">
      <c r="B671" s="108" t="s">
        <v>44</v>
      </c>
      <c r="D671" s="39" t="s">
        <v>88</v>
      </c>
      <c r="E671" s="73" t="s">
        <v>96</v>
      </c>
      <c r="F671" s="73"/>
      <c r="G671" s="30" t="s">
        <v>97</v>
      </c>
      <c r="H671" s="30"/>
      <c r="I671" s="30"/>
      <c r="J671" s="30"/>
      <c r="K671" s="30"/>
      <c r="L671" s="30"/>
      <c r="M671" s="30"/>
      <c r="N671" s="30"/>
      <c r="P671" s="73"/>
      <c r="Q671" s="86"/>
      <c r="R671" s="29"/>
      <c r="S671" s="38">
        <f>IF(Suggested="Yes",AA671,AG671)</f>
        <v>11.05</v>
      </c>
      <c r="T671" s="36" t="s">
        <v>45</v>
      </c>
      <c r="U671" s="5" t="str">
        <f>+Instructions!$B$3</f>
        <v>D</v>
      </c>
      <c r="V671" s="51"/>
      <c r="W671" s="55">
        <f>+Instructions!$C$22</f>
        <v>0</v>
      </c>
      <c r="X671" s="38">
        <f>ROUND($AA671*(1-W671)+0.004999,2)</f>
        <v>11.05</v>
      </c>
      <c r="Y671" s="51"/>
      <c r="Z671" s="6" t="s">
        <v>1200</v>
      </c>
      <c r="AA671" s="38">
        <v>11.05</v>
      </c>
      <c r="AB671" s="59">
        <f t="shared" ref="AB671:AC673" si="167">+W671</f>
        <v>0</v>
      </c>
      <c r="AC671" s="38">
        <f t="shared" si="167"/>
        <v>11.05</v>
      </c>
      <c r="AD671" s="59">
        <f>(AG671-AC671)/AG671</f>
        <v>0</v>
      </c>
      <c r="AE671" s="115"/>
      <c r="AF671" s="124">
        <v>2</v>
      </c>
      <c r="AG671" s="43">
        <f>SUM(AJ671:AL671)+AE671</f>
        <v>11.05</v>
      </c>
      <c r="AH671" s="51"/>
      <c r="AJ671" s="17">
        <f>ROUND(AC671/(1-VLOOKUP(AF671,Group,2,FALSE)),2)</f>
        <v>11.05</v>
      </c>
      <c r="AK671" s="17">
        <f>IF(VLOOKUP(AF671,Group,5,FALSE)="YES",VLOOKUP(ROUND(ROUND(AJ671,1)-AJ671,2),Round,2,FALSE)+VLOOKUP(AF671,Group,6,FALSE),0)</f>
        <v>0</v>
      </c>
      <c r="AL671" s="17">
        <f>IF(VLOOKUP(AF671,Group,7,FALSE)="",0,ROUND(AJ671-0.04999,1)-AJ671+AM671)</f>
        <v>0</v>
      </c>
      <c r="AM671" s="17" t="str">
        <f>IF(VLOOKUP(AF671,Group,7,FALSE)="","",VLOOKUP(AF671,Group,7,FALSE))</f>
        <v/>
      </c>
      <c r="AO671" s="31" t="s">
        <v>59</v>
      </c>
    </row>
    <row r="672" spans="2:41" s="3" customFormat="1" ht="9.9499999999999993" customHeight="1" x14ac:dyDescent="0.2">
      <c r="B672" s="108" t="s">
        <v>44</v>
      </c>
      <c r="D672" s="39" t="s">
        <v>88</v>
      </c>
      <c r="E672" s="73" t="s">
        <v>102</v>
      </c>
      <c r="F672" s="73"/>
      <c r="G672" s="30" t="s">
        <v>145</v>
      </c>
      <c r="H672" s="30"/>
      <c r="I672" s="30"/>
      <c r="J672" s="30"/>
      <c r="K672" s="30"/>
      <c r="L672" s="30"/>
      <c r="M672" s="30"/>
      <c r="N672" s="30"/>
      <c r="P672" s="73"/>
      <c r="Q672" s="86"/>
      <c r="R672" s="29"/>
      <c r="S672" s="38">
        <f>IF(Suggested="Yes",AA672,AG672)</f>
        <v>15.3</v>
      </c>
      <c r="T672" s="36" t="s">
        <v>45</v>
      </c>
      <c r="U672" s="5" t="str">
        <f>+Instructions!$B$3</f>
        <v>D</v>
      </c>
      <c r="V672" s="51"/>
      <c r="W672" s="55">
        <f>+Instructions!$C$22</f>
        <v>0</v>
      </c>
      <c r="X672" s="38">
        <f>ROUND($AA672*(1-W672)+0.004999,2)</f>
        <v>15.3</v>
      </c>
      <c r="Y672" s="51"/>
      <c r="Z672" s="6" t="s">
        <v>1200</v>
      </c>
      <c r="AA672" s="38">
        <v>15.3</v>
      </c>
      <c r="AB672" s="59">
        <f t="shared" si="167"/>
        <v>0</v>
      </c>
      <c r="AC672" s="38">
        <f t="shared" si="167"/>
        <v>15.3</v>
      </c>
      <c r="AD672" s="59">
        <f>(AG672-AC672)/AG672</f>
        <v>0</v>
      </c>
      <c r="AE672" s="115"/>
      <c r="AF672" s="124">
        <v>2</v>
      </c>
      <c r="AG672" s="43">
        <f>SUM(AJ672:AL672)+AE672</f>
        <v>15.3</v>
      </c>
      <c r="AH672" s="51"/>
      <c r="AJ672" s="17">
        <f>ROUND(AC672/(1-VLOOKUP(AF672,Group,2,FALSE)),2)</f>
        <v>15.3</v>
      </c>
      <c r="AK672" s="17">
        <f>IF(VLOOKUP(AF672,Group,5,FALSE)="YES",VLOOKUP(ROUND(ROUND(AJ672,1)-AJ672,2),Round,2,FALSE)+VLOOKUP(AF672,Group,6,FALSE),0)</f>
        <v>0</v>
      </c>
      <c r="AL672" s="17">
        <f>IF(VLOOKUP(AF672,Group,7,FALSE)="",0,ROUND(AJ672-0.04999,1)-AJ672+AM672)</f>
        <v>0</v>
      </c>
      <c r="AM672" s="17" t="str">
        <f>IF(VLOOKUP(AF672,Group,7,FALSE)="","",VLOOKUP(AF672,Group,7,FALSE))</f>
        <v/>
      </c>
      <c r="AO672" s="31" t="s">
        <v>59</v>
      </c>
    </row>
    <row r="673" spans="2:41" s="3" customFormat="1" ht="9.9499999999999993" customHeight="1" x14ac:dyDescent="0.2">
      <c r="B673" s="108" t="s">
        <v>44</v>
      </c>
      <c r="D673" s="39"/>
      <c r="E673" s="73" t="s">
        <v>102</v>
      </c>
      <c r="F673" s="73"/>
      <c r="G673" s="30" t="s">
        <v>139</v>
      </c>
      <c r="H673" s="30"/>
      <c r="I673" s="30"/>
      <c r="J673" s="30"/>
      <c r="K673" s="30"/>
      <c r="L673" s="30"/>
      <c r="M673" s="30"/>
      <c r="N673" s="30"/>
      <c r="P673" s="73"/>
      <c r="Q673" s="86"/>
      <c r="R673" s="29"/>
      <c r="S673" s="38">
        <f>IF(Suggested="Yes",AA673,AG673)</f>
        <v>15.3</v>
      </c>
      <c r="T673" s="36" t="s">
        <v>45</v>
      </c>
      <c r="U673" s="5" t="str">
        <f>+Instructions!$B$3</f>
        <v>D</v>
      </c>
      <c r="V673" s="51"/>
      <c r="W673" s="55">
        <f>+Instructions!$C$22</f>
        <v>0</v>
      </c>
      <c r="X673" s="38">
        <f>ROUND($AA673*(1-W673)+0.004999,2)</f>
        <v>15.3</v>
      </c>
      <c r="Y673" s="51"/>
      <c r="Z673" s="6" t="s">
        <v>1200</v>
      </c>
      <c r="AA673" s="38">
        <v>15.3</v>
      </c>
      <c r="AB673" s="59">
        <f t="shared" si="167"/>
        <v>0</v>
      </c>
      <c r="AC673" s="38">
        <f t="shared" si="167"/>
        <v>15.3</v>
      </c>
      <c r="AD673" s="59">
        <f>(AG673-AC673)/AG673</f>
        <v>0</v>
      </c>
      <c r="AE673" s="115"/>
      <c r="AF673" s="124">
        <v>2</v>
      </c>
      <c r="AG673" s="43">
        <f>SUM(AJ673:AL673)+AE673</f>
        <v>15.3</v>
      </c>
      <c r="AH673" s="51"/>
      <c r="AJ673" s="17">
        <f>ROUND(AC673/(1-VLOOKUP(AF673,Group,2,FALSE)),2)</f>
        <v>15.3</v>
      </c>
      <c r="AK673" s="17">
        <f>IF(VLOOKUP(AF673,Group,5,FALSE)="YES",VLOOKUP(ROUND(ROUND(AJ673,1)-AJ673,2),Round,2,FALSE)+VLOOKUP(AF673,Group,6,FALSE),0)</f>
        <v>0</v>
      </c>
      <c r="AL673" s="17">
        <f>IF(VLOOKUP(AF673,Group,7,FALSE)="",0,ROUND(AJ673-0.04999,1)-AJ673+AM673)</f>
        <v>0</v>
      </c>
      <c r="AM673" s="17" t="str">
        <f>IF(VLOOKUP(AF673,Group,7,FALSE)="","",VLOOKUP(AF673,Group,7,FALSE))</f>
        <v/>
      </c>
      <c r="AO673" s="31" t="s">
        <v>59</v>
      </c>
    </row>
    <row r="674" spans="2:41" s="3" customFormat="1" ht="1.5" customHeight="1" x14ac:dyDescent="0.2">
      <c r="P674" s="73"/>
      <c r="Q674" s="86"/>
      <c r="R674" s="6"/>
      <c r="S674" s="38"/>
      <c r="T674" s="6"/>
      <c r="U674" s="5"/>
      <c r="V674" s="51"/>
      <c r="W674" s="55"/>
      <c r="X674" s="15"/>
      <c r="Y674" s="51"/>
      <c r="Z674" s="38"/>
      <c r="AA674" s="38"/>
      <c r="AB674" s="54"/>
      <c r="AC674" s="17"/>
      <c r="AD674" s="15"/>
      <c r="AE674" s="64"/>
      <c r="AF674" s="118"/>
      <c r="AG674" s="38"/>
      <c r="AH674" s="51"/>
      <c r="AJ674" s="17"/>
      <c r="AK674" s="17"/>
      <c r="AL674" s="17"/>
      <c r="AM674" s="17"/>
      <c r="AO674" s="31" t="s">
        <v>59</v>
      </c>
    </row>
    <row r="675" spans="2:41" s="191" customFormat="1" ht="9.6" customHeight="1" x14ac:dyDescent="0.2">
      <c r="D675" s="192" t="s">
        <v>52</v>
      </c>
      <c r="E675" s="191" t="s">
        <v>1107</v>
      </c>
      <c r="P675" s="193"/>
      <c r="Q675" s="194"/>
      <c r="R675" s="195"/>
      <c r="S675" s="196"/>
      <c r="T675" s="195"/>
      <c r="U675" s="197"/>
      <c r="V675" s="198"/>
      <c r="W675" s="201"/>
      <c r="X675" s="200"/>
      <c r="Y675" s="198"/>
      <c r="Z675" s="196"/>
      <c r="AA675" s="196"/>
      <c r="AB675" s="202"/>
      <c r="AC675" s="199"/>
      <c r="AD675" s="200"/>
      <c r="AE675" s="203"/>
      <c r="AF675" s="204"/>
      <c r="AG675" s="196"/>
      <c r="AH675" s="198"/>
      <c r="AJ675" s="199"/>
      <c r="AK675" s="199"/>
      <c r="AL675" s="199"/>
      <c r="AM675" s="199"/>
      <c r="AO675" s="205"/>
    </row>
    <row r="676" spans="2:41" s="191" customFormat="1" ht="9.6" customHeight="1" x14ac:dyDescent="0.2">
      <c r="D676" s="192"/>
      <c r="E676" s="191" t="s">
        <v>1108</v>
      </c>
      <c r="P676" s="193"/>
      <c r="Q676" s="194"/>
      <c r="R676" s="195"/>
      <c r="S676" s="196"/>
      <c r="T676" s="195"/>
      <c r="U676" s="197"/>
      <c r="V676" s="198"/>
      <c r="W676" s="201"/>
      <c r="X676" s="200"/>
      <c r="Y676" s="198"/>
      <c r="Z676" s="196"/>
      <c r="AA676" s="196"/>
      <c r="AB676" s="202"/>
      <c r="AC676" s="199"/>
      <c r="AD676" s="200"/>
      <c r="AE676" s="203"/>
      <c r="AF676" s="204"/>
      <c r="AG676" s="196"/>
      <c r="AH676" s="198"/>
      <c r="AJ676" s="199"/>
      <c r="AK676" s="199"/>
      <c r="AL676" s="199"/>
      <c r="AM676" s="199"/>
      <c r="AO676" s="205"/>
    </row>
    <row r="677" spans="2:41" s="191" customFormat="1" ht="9.6" customHeight="1" x14ac:dyDescent="0.2">
      <c r="D677" s="192"/>
      <c r="E677" s="191" t="s">
        <v>1131</v>
      </c>
      <c r="P677" s="193"/>
      <c r="Q677" s="194"/>
      <c r="R677" s="195"/>
      <c r="S677" s="196"/>
      <c r="T677" s="195"/>
      <c r="U677" s="197"/>
      <c r="V677" s="198"/>
      <c r="W677" s="201"/>
      <c r="X677" s="200"/>
      <c r="Y677" s="198"/>
      <c r="Z677" s="196"/>
      <c r="AA677" s="196"/>
      <c r="AB677" s="202"/>
      <c r="AC677" s="199"/>
      <c r="AD677" s="200"/>
      <c r="AE677" s="203"/>
      <c r="AF677" s="204"/>
      <c r="AG677" s="196"/>
      <c r="AH677" s="198"/>
      <c r="AJ677" s="199"/>
      <c r="AK677" s="199"/>
      <c r="AL677" s="199"/>
      <c r="AM677" s="199"/>
      <c r="AO677" s="205"/>
    </row>
    <row r="678" spans="2:41" s="191" customFormat="1" ht="9.6" customHeight="1" x14ac:dyDescent="0.2">
      <c r="D678" s="192"/>
      <c r="E678" s="191" t="s">
        <v>1132</v>
      </c>
      <c r="P678" s="193"/>
      <c r="Q678" s="194"/>
      <c r="R678" s="195"/>
      <c r="S678" s="196"/>
      <c r="T678" s="195"/>
      <c r="U678" s="197"/>
      <c r="V678" s="198"/>
      <c r="W678" s="201"/>
      <c r="X678" s="200"/>
      <c r="Y678" s="198"/>
      <c r="Z678" s="196"/>
      <c r="AA678" s="196"/>
      <c r="AB678" s="202"/>
      <c r="AC678" s="199"/>
      <c r="AD678" s="200"/>
      <c r="AE678" s="203"/>
      <c r="AF678" s="204"/>
      <c r="AG678" s="196"/>
      <c r="AH678" s="198"/>
      <c r="AJ678" s="199"/>
      <c r="AK678" s="199"/>
      <c r="AL678" s="199"/>
      <c r="AM678" s="199"/>
      <c r="AO678" s="205"/>
    </row>
    <row r="679" spans="2:41" s="191" customFormat="1" ht="9.6" customHeight="1" x14ac:dyDescent="0.2">
      <c r="D679" s="192"/>
      <c r="E679" s="191" t="s">
        <v>1134</v>
      </c>
      <c r="P679" s="193"/>
      <c r="Q679" s="194"/>
      <c r="R679" s="195"/>
      <c r="S679" s="196"/>
      <c r="T679" s="195"/>
      <c r="U679" s="197"/>
      <c r="V679" s="198"/>
      <c r="W679" s="201"/>
      <c r="X679" s="200"/>
      <c r="Y679" s="198"/>
      <c r="Z679" s="196"/>
      <c r="AA679" s="196"/>
      <c r="AB679" s="202"/>
      <c r="AC679" s="199"/>
      <c r="AD679" s="200"/>
      <c r="AE679" s="203"/>
      <c r="AF679" s="204"/>
      <c r="AG679" s="196"/>
      <c r="AH679" s="198"/>
      <c r="AJ679" s="199"/>
      <c r="AK679" s="199"/>
      <c r="AL679" s="199"/>
      <c r="AM679" s="199"/>
      <c r="AO679" s="205"/>
    </row>
    <row r="680" spans="2:41" s="191" customFormat="1" ht="9.6" customHeight="1" x14ac:dyDescent="0.2">
      <c r="D680" s="192"/>
      <c r="E680" s="191" t="s">
        <v>1005</v>
      </c>
      <c r="P680" s="193"/>
      <c r="Q680" s="194"/>
      <c r="R680" s="195"/>
      <c r="S680" s="196"/>
      <c r="T680" s="195"/>
      <c r="U680" s="197"/>
      <c r="V680" s="198"/>
      <c r="W680" s="201"/>
      <c r="X680" s="200"/>
      <c r="Y680" s="198"/>
      <c r="Z680" s="196"/>
      <c r="AA680" s="196"/>
      <c r="AB680" s="202"/>
      <c r="AC680" s="199"/>
      <c r="AD680" s="200"/>
      <c r="AE680" s="203"/>
      <c r="AF680" s="204"/>
      <c r="AG680" s="196"/>
      <c r="AH680" s="198"/>
      <c r="AJ680" s="199"/>
      <c r="AK680" s="199"/>
      <c r="AL680" s="199"/>
      <c r="AM680" s="199"/>
      <c r="AO680" s="205"/>
    </row>
    <row r="681" spans="2:41" s="3" customFormat="1" ht="2.85" customHeight="1" x14ac:dyDescent="0.2">
      <c r="L681" s="30"/>
      <c r="P681" s="73"/>
      <c r="Q681" s="86"/>
      <c r="R681" s="6"/>
      <c r="S681" s="38"/>
      <c r="T681" s="6"/>
      <c r="U681" s="5"/>
      <c r="V681" s="51"/>
      <c r="W681" s="55"/>
      <c r="X681" s="15"/>
      <c r="Y681" s="51"/>
      <c r="Z681" s="38"/>
      <c r="AA681" s="38"/>
      <c r="AB681" s="54"/>
      <c r="AC681" s="17"/>
      <c r="AD681" s="15"/>
      <c r="AE681" s="64"/>
      <c r="AF681" s="118"/>
      <c r="AG681" s="38"/>
      <c r="AH681" s="51"/>
      <c r="AJ681" s="17"/>
      <c r="AK681" s="17"/>
      <c r="AL681" s="17"/>
      <c r="AM681" s="17"/>
      <c r="AO681" s="31" t="s">
        <v>59</v>
      </c>
    </row>
    <row r="682" spans="2:41" s="3" customFormat="1" ht="9.9499999999999993" customHeight="1" x14ac:dyDescent="0.2">
      <c r="D682" s="154" t="s">
        <v>1154</v>
      </c>
      <c r="Q682" s="86"/>
      <c r="R682" s="6"/>
      <c r="S682" s="38"/>
      <c r="T682" s="6"/>
      <c r="U682" s="5"/>
      <c r="V682" s="270"/>
      <c r="W682" s="55"/>
      <c r="X682" s="15"/>
      <c r="Y682" s="270"/>
      <c r="Z682" s="38"/>
      <c r="AA682" s="38"/>
      <c r="AB682" s="54"/>
      <c r="AC682" s="17"/>
      <c r="AD682" s="15"/>
      <c r="AE682" s="64"/>
      <c r="AF682" s="118"/>
      <c r="AG682" s="38"/>
      <c r="AH682" s="270"/>
      <c r="AJ682" s="17"/>
      <c r="AK682" s="17"/>
      <c r="AL682" s="17"/>
      <c r="AM682" s="17"/>
      <c r="AO682" s="31"/>
    </row>
    <row r="683" spans="2:41" s="3" customFormat="1" ht="1.5" customHeight="1" x14ac:dyDescent="0.2">
      <c r="P683" s="73"/>
      <c r="Q683" s="86"/>
      <c r="R683" s="6"/>
      <c r="S683" s="38"/>
      <c r="T683" s="6"/>
      <c r="U683" s="5"/>
      <c r="V683" s="270"/>
      <c r="W683" s="55"/>
      <c r="X683" s="15"/>
      <c r="Y683" s="270"/>
      <c r="Z683" s="38"/>
      <c r="AA683" s="38"/>
      <c r="AB683" s="54"/>
      <c r="AC683" s="17"/>
      <c r="AD683" s="15"/>
      <c r="AE683" s="64"/>
      <c r="AF683" s="118"/>
      <c r="AG683" s="38"/>
      <c r="AH683" s="270"/>
      <c r="AJ683" s="17"/>
      <c r="AK683" s="17"/>
      <c r="AL683" s="17"/>
      <c r="AM683" s="17"/>
      <c r="AO683" s="31" t="s">
        <v>59</v>
      </c>
    </row>
    <row r="684" spans="2:41" s="3" customFormat="1" ht="9.9499999999999993" customHeight="1" x14ac:dyDescent="0.2">
      <c r="C684" s="152"/>
      <c r="D684" s="150" t="s">
        <v>1155</v>
      </c>
      <c r="F684" s="150"/>
      <c r="G684" s="150" t="s">
        <v>1160</v>
      </c>
      <c r="J684" s="150" t="s">
        <v>1167</v>
      </c>
      <c r="K684" s="150"/>
      <c r="M684" s="150" t="s">
        <v>1171</v>
      </c>
      <c r="O684" s="30"/>
      <c r="P684" s="150"/>
      <c r="Q684" s="30"/>
      <c r="R684" s="30"/>
      <c r="S684" s="38"/>
      <c r="T684" s="30"/>
      <c r="U684" s="5"/>
      <c r="V684" s="270"/>
      <c r="W684" s="69"/>
      <c r="X684" s="69"/>
      <c r="Y684" s="270"/>
      <c r="Z684" s="38"/>
      <c r="AA684" s="38"/>
      <c r="AB684" s="54"/>
      <c r="AC684" s="17"/>
      <c r="AD684" s="15"/>
      <c r="AE684" s="64"/>
      <c r="AF684" s="118"/>
      <c r="AG684" s="17"/>
      <c r="AH684" s="270"/>
      <c r="AJ684" s="17"/>
      <c r="AK684" s="17"/>
      <c r="AL684" s="17"/>
      <c r="AM684" s="17"/>
      <c r="AO684" s="31" t="s">
        <v>59</v>
      </c>
    </row>
    <row r="685" spans="2:41" s="3" customFormat="1" ht="9.9499999999999993" customHeight="1" x14ac:dyDescent="0.2">
      <c r="C685" s="152"/>
      <c r="D685" s="150" t="s">
        <v>1156</v>
      </c>
      <c r="F685" s="150"/>
      <c r="G685" s="150" t="s">
        <v>1161</v>
      </c>
      <c r="J685" s="150" t="s">
        <v>1168</v>
      </c>
      <c r="K685" s="150"/>
      <c r="M685" s="150" t="s">
        <v>1170</v>
      </c>
      <c r="O685" s="30"/>
      <c r="P685" s="150"/>
      <c r="Q685" s="30"/>
      <c r="R685" s="30"/>
      <c r="S685" s="38"/>
      <c r="T685" s="30"/>
      <c r="U685" s="5"/>
      <c r="V685" s="270"/>
      <c r="W685" s="69"/>
      <c r="X685" s="69"/>
      <c r="Y685" s="270"/>
      <c r="Z685" s="38"/>
      <c r="AA685" s="38"/>
      <c r="AB685" s="54"/>
      <c r="AC685" s="17"/>
      <c r="AD685" s="15"/>
      <c r="AE685" s="64"/>
      <c r="AF685" s="118"/>
      <c r="AG685" s="17"/>
      <c r="AH685" s="270"/>
      <c r="AJ685" s="17"/>
      <c r="AK685" s="17"/>
      <c r="AL685" s="17"/>
      <c r="AM685" s="17"/>
      <c r="AO685" s="31" t="s">
        <v>59</v>
      </c>
    </row>
    <row r="686" spans="2:41" s="3" customFormat="1" ht="9.9499999999999993" customHeight="1" x14ac:dyDescent="0.2">
      <c r="C686" s="152"/>
      <c r="D686" s="150" t="s">
        <v>1157</v>
      </c>
      <c r="F686" s="150"/>
      <c r="G686" s="150" t="s">
        <v>1162</v>
      </c>
      <c r="J686" s="150" t="s">
        <v>1169</v>
      </c>
      <c r="K686" s="150"/>
      <c r="M686" s="150" t="s">
        <v>1172</v>
      </c>
      <c r="O686" s="30"/>
      <c r="P686" s="150"/>
      <c r="Q686" s="30"/>
      <c r="R686" s="30"/>
      <c r="S686" s="38"/>
      <c r="T686" s="30"/>
      <c r="U686" s="5"/>
      <c r="V686" s="270"/>
      <c r="W686" s="69"/>
      <c r="X686" s="69"/>
      <c r="Y686" s="270"/>
      <c r="Z686" s="38"/>
      <c r="AA686" s="38"/>
      <c r="AB686" s="54"/>
      <c r="AC686" s="17"/>
      <c r="AD686" s="15"/>
      <c r="AE686" s="64"/>
      <c r="AF686" s="118"/>
      <c r="AG686" s="17"/>
      <c r="AH686" s="270"/>
      <c r="AJ686" s="17"/>
      <c r="AK686" s="17"/>
      <c r="AL686" s="17"/>
      <c r="AM686" s="17"/>
      <c r="AO686" s="31"/>
    </row>
    <row r="687" spans="2:41" s="3" customFormat="1" ht="9.9499999999999993" customHeight="1" x14ac:dyDescent="0.2">
      <c r="C687" s="152"/>
      <c r="D687" s="150" t="s">
        <v>1158</v>
      </c>
      <c r="F687" s="150"/>
      <c r="G687" s="150" t="s">
        <v>1163</v>
      </c>
      <c r="J687" s="150" t="s">
        <v>1165</v>
      </c>
      <c r="K687" s="150"/>
      <c r="M687" s="150" t="s">
        <v>1173</v>
      </c>
      <c r="O687" s="30"/>
      <c r="P687" s="150"/>
      <c r="Q687" s="30"/>
      <c r="R687" s="30"/>
      <c r="S687" s="38"/>
      <c r="T687" s="30"/>
      <c r="U687" s="5"/>
      <c r="V687" s="270"/>
      <c r="W687" s="69"/>
      <c r="X687" s="69"/>
      <c r="Y687" s="270"/>
      <c r="Z687" s="38"/>
      <c r="AA687" s="38"/>
      <c r="AB687" s="54"/>
      <c r="AC687" s="17"/>
      <c r="AD687" s="15"/>
      <c r="AE687" s="64"/>
      <c r="AF687" s="118"/>
      <c r="AG687" s="17"/>
      <c r="AH687" s="270"/>
      <c r="AJ687" s="17"/>
      <c r="AK687" s="17"/>
      <c r="AL687" s="17"/>
      <c r="AM687" s="17"/>
      <c r="AO687" s="31"/>
    </row>
    <row r="688" spans="2:41" s="3" customFormat="1" ht="9.9499999999999993" customHeight="1" x14ac:dyDescent="0.2">
      <c r="C688" s="152"/>
      <c r="D688" s="150" t="s">
        <v>1159</v>
      </c>
      <c r="F688" s="150"/>
      <c r="G688" s="150" t="s">
        <v>1164</v>
      </c>
      <c r="J688" s="150" t="s">
        <v>1166</v>
      </c>
      <c r="K688" s="150"/>
      <c r="M688" s="150" t="s">
        <v>1174</v>
      </c>
      <c r="O688" s="30"/>
      <c r="P688" s="150"/>
      <c r="Q688" s="30"/>
      <c r="R688" s="30"/>
      <c r="S688" s="38"/>
      <c r="T688" s="30"/>
      <c r="U688" s="5"/>
      <c r="V688" s="270"/>
      <c r="W688" s="69"/>
      <c r="X688" s="69"/>
      <c r="Y688" s="270"/>
      <c r="Z688" s="38"/>
      <c r="AA688" s="38"/>
      <c r="AB688" s="54"/>
      <c r="AC688" s="17"/>
      <c r="AD688" s="15"/>
      <c r="AE688" s="64"/>
      <c r="AF688" s="118"/>
      <c r="AG688" s="17"/>
      <c r="AH688" s="270"/>
      <c r="AJ688" s="17"/>
      <c r="AK688" s="17"/>
      <c r="AL688" s="17"/>
      <c r="AM688" s="17"/>
      <c r="AO688" s="31"/>
    </row>
    <row r="689" spans="2:41" s="3" customFormat="1" ht="1.5" customHeight="1" x14ac:dyDescent="0.2">
      <c r="P689" s="73"/>
      <c r="Q689" s="86"/>
      <c r="R689" s="6"/>
      <c r="S689" s="38"/>
      <c r="T689" s="6"/>
      <c r="U689" s="5"/>
      <c r="V689" s="270"/>
      <c r="W689" s="55"/>
      <c r="X689" s="15"/>
      <c r="Y689" s="270"/>
      <c r="Z689" s="38"/>
      <c r="AA689" s="38"/>
      <c r="AB689" s="54"/>
      <c r="AC689" s="17"/>
      <c r="AD689" s="15"/>
      <c r="AE689" s="64"/>
      <c r="AF689" s="118"/>
      <c r="AG689" s="38"/>
      <c r="AH689" s="270"/>
      <c r="AJ689" s="17"/>
      <c r="AK689" s="17"/>
      <c r="AL689" s="17"/>
      <c r="AM689" s="17"/>
      <c r="AO689" s="31" t="s">
        <v>59</v>
      </c>
    </row>
    <row r="690" spans="2:41" s="3" customFormat="1" ht="9.9499999999999993" customHeight="1" x14ac:dyDescent="0.2">
      <c r="B690" s="107" t="s">
        <v>55</v>
      </c>
      <c r="D690" s="39"/>
      <c r="E690" s="73" t="s">
        <v>93</v>
      </c>
      <c r="F690" s="73"/>
      <c r="G690" s="30" t="s">
        <v>1106</v>
      </c>
      <c r="H690" s="30"/>
      <c r="I690" s="30"/>
      <c r="J690" s="30"/>
      <c r="K690" s="30"/>
      <c r="L690" s="30"/>
      <c r="M690" s="30"/>
      <c r="N690" s="30"/>
      <c r="P690" s="73" t="s">
        <v>1175</v>
      </c>
      <c r="Q690" s="86"/>
      <c r="R690" s="29" t="s">
        <v>51</v>
      </c>
      <c r="S690" s="38">
        <f>IF(Suggested="Yes",AA690,AG690)</f>
        <v>19.899999999999999</v>
      </c>
      <c r="T690" s="36" t="s">
        <v>46</v>
      </c>
      <c r="U690" s="5" t="str">
        <f>+Instructions!$B$3</f>
        <v>D</v>
      </c>
      <c r="V690" s="51"/>
      <c r="W690" s="55">
        <f>+Instructions!$C$22</f>
        <v>0</v>
      </c>
      <c r="X690" s="17">
        <f t="shared" ref="X690" si="168">ROUND($AA690*(1-W690)+0.004999,2)</f>
        <v>19.899999999999999</v>
      </c>
      <c r="Y690" s="51"/>
      <c r="Z690" s="6" t="s">
        <v>1200</v>
      </c>
      <c r="AA690" s="38">
        <v>19.899999999999999</v>
      </c>
      <c r="AB690" s="59">
        <f t="shared" ref="AB690" si="169">+W690</f>
        <v>0</v>
      </c>
      <c r="AC690" s="17">
        <f t="shared" ref="AC690" si="170">+X690</f>
        <v>19.899999999999999</v>
      </c>
      <c r="AD690" s="12">
        <f t="shared" ref="AD690" si="171">(AG690-AC690)/AG690</f>
        <v>0</v>
      </c>
      <c r="AE690" s="115"/>
      <c r="AF690" s="122">
        <v>1</v>
      </c>
      <c r="AG690" s="37">
        <f t="shared" ref="AG690" si="172">SUM(AJ690:AL690)+AE690</f>
        <v>19.899999999999999</v>
      </c>
      <c r="AH690" s="51"/>
      <c r="AJ690" s="17">
        <f t="shared" ref="AJ690" si="173">ROUND(AC690/(1-VLOOKUP(AF690,Group,2,FALSE)),2)</f>
        <v>19.899999999999999</v>
      </c>
      <c r="AK690" s="17">
        <f t="shared" ref="AK690" si="174">IF(VLOOKUP(AF690,Group,5,FALSE)="YES",VLOOKUP(ROUND(ROUND(AJ690,1)-AJ690,2),Round,2,FALSE)+VLOOKUP(AF690,Group,6,FALSE),0)</f>
        <v>0</v>
      </c>
      <c r="AL690" s="17">
        <f t="shared" ref="AL690" si="175">IF(VLOOKUP(AF690,Group,7,FALSE)="",0,ROUND(AJ690-0.04999,1)-AJ690+AM690)</f>
        <v>0</v>
      </c>
      <c r="AM690" s="17" t="str">
        <f t="shared" ref="AM690" si="176">IF(VLOOKUP(AF690,Group,7,FALSE)="","",VLOOKUP(AF690,Group,7,FALSE))</f>
        <v/>
      </c>
      <c r="AO690" s="93" t="s">
        <v>59</v>
      </c>
    </row>
    <row r="691" spans="2:41" s="3" customFormat="1" ht="9.9499999999999993" customHeight="1" x14ac:dyDescent="0.2">
      <c r="B691" s="107" t="s">
        <v>55</v>
      </c>
      <c r="D691" s="39"/>
      <c r="E691" s="73" t="s">
        <v>91</v>
      </c>
      <c r="F691" s="73"/>
      <c r="G691" s="30" t="s">
        <v>1106</v>
      </c>
      <c r="H691" s="30"/>
      <c r="I691" s="30"/>
      <c r="J691" s="30"/>
      <c r="K691" s="30"/>
      <c r="L691" s="30"/>
      <c r="M691" s="30"/>
      <c r="N691" s="30"/>
      <c r="P691" s="73" t="s">
        <v>95</v>
      </c>
      <c r="Q691" s="86"/>
      <c r="R691" s="29" t="s">
        <v>99</v>
      </c>
      <c r="S691" s="38">
        <f>IF(Suggested="Yes",AA691,AG691)</f>
        <v>11.6</v>
      </c>
      <c r="T691" s="36" t="s">
        <v>46</v>
      </c>
      <c r="U691" s="5" t="str">
        <f>+Instructions!$B$3</f>
        <v>D</v>
      </c>
      <c r="V691" s="51"/>
      <c r="W691" s="55">
        <f>+Instructions!$C$22</f>
        <v>0</v>
      </c>
      <c r="X691" s="17">
        <f t="shared" ref="X691" si="177">ROUND($AA691*(1-W691)+0.004999,2)</f>
        <v>11.6</v>
      </c>
      <c r="Y691" s="51"/>
      <c r="Z691" s="6" t="s">
        <v>1200</v>
      </c>
      <c r="AA691" s="38">
        <v>11.6</v>
      </c>
      <c r="AB691" s="59">
        <f t="shared" ref="AB691:AB692" si="178">+W691</f>
        <v>0</v>
      </c>
      <c r="AC691" s="17">
        <f t="shared" ref="AC691:AC692" si="179">+X691</f>
        <v>11.6</v>
      </c>
      <c r="AD691" s="12">
        <f t="shared" ref="AD691" si="180">(AG691-AC691)/AG691</f>
        <v>0</v>
      </c>
      <c r="AE691" s="115"/>
      <c r="AF691" s="122">
        <v>1</v>
      </c>
      <c r="AG691" s="37">
        <f t="shared" ref="AG691" si="181">SUM(AJ691:AL691)+AE691</f>
        <v>11.6</v>
      </c>
      <c r="AH691" s="51"/>
      <c r="AJ691" s="17">
        <f t="shared" ref="AJ691" si="182">ROUND(AC691/(1-VLOOKUP(AF691,Group,2,FALSE)),2)</f>
        <v>11.6</v>
      </c>
      <c r="AK691" s="17">
        <f t="shared" ref="AK691" si="183">IF(VLOOKUP(AF691,Group,5,FALSE)="YES",VLOOKUP(ROUND(ROUND(AJ691,1)-AJ691,2),Round,2,FALSE)+VLOOKUP(AF691,Group,6,FALSE),0)</f>
        <v>0</v>
      </c>
      <c r="AL691" s="17">
        <f t="shared" ref="AL691" si="184">IF(VLOOKUP(AF691,Group,7,FALSE)="",0,ROUND(AJ691-0.04999,1)-AJ691+AM691)</f>
        <v>0</v>
      </c>
      <c r="AM691" s="17" t="str">
        <f t="shared" ref="AM691" si="185">IF(VLOOKUP(AF691,Group,7,FALSE)="","",VLOOKUP(AF691,Group,7,FALSE))</f>
        <v/>
      </c>
      <c r="AO691" s="93" t="s">
        <v>59</v>
      </c>
    </row>
    <row r="692" spans="2:41" s="3" customFormat="1" ht="9.9499999999999993" customHeight="1" x14ac:dyDescent="0.2">
      <c r="B692" s="107" t="s">
        <v>55</v>
      </c>
      <c r="D692" s="39"/>
      <c r="E692" s="73" t="s">
        <v>94</v>
      </c>
      <c r="F692" s="73"/>
      <c r="G692" s="30" t="s">
        <v>1106</v>
      </c>
      <c r="H692" s="30"/>
      <c r="I692" s="30"/>
      <c r="J692" s="30"/>
      <c r="K692" s="30"/>
      <c r="L692" s="30"/>
      <c r="M692" s="30"/>
      <c r="N692" s="30"/>
      <c r="P692" s="73" t="s">
        <v>169</v>
      </c>
      <c r="Q692" s="86"/>
      <c r="R692" s="29" t="s">
        <v>99</v>
      </c>
      <c r="S692" s="38">
        <f>IF(Suggested="Yes",AA692,AG692)</f>
        <v>11.85</v>
      </c>
      <c r="T692" s="36" t="s">
        <v>46</v>
      </c>
      <c r="U692" s="5" t="str">
        <f>+Instructions!$B$3</f>
        <v>D</v>
      </c>
      <c r="V692" s="51"/>
      <c r="W692" s="55">
        <f>+Instructions!$C$22</f>
        <v>0</v>
      </c>
      <c r="X692" s="17">
        <f t="shared" ref="X692" si="186">ROUND($AA692*(1-W692)+0.004999,2)</f>
        <v>11.85</v>
      </c>
      <c r="Y692" s="51"/>
      <c r="Z692" s="6" t="s">
        <v>1200</v>
      </c>
      <c r="AA692" s="38">
        <v>11.85</v>
      </c>
      <c r="AB692" s="59">
        <f t="shared" si="178"/>
        <v>0</v>
      </c>
      <c r="AC692" s="17">
        <f t="shared" si="179"/>
        <v>11.85</v>
      </c>
      <c r="AD692" s="12">
        <f t="shared" ref="AD692" si="187">(AG692-AC692)/AG692</f>
        <v>0</v>
      </c>
      <c r="AE692" s="115"/>
      <c r="AF692" s="122">
        <v>1</v>
      </c>
      <c r="AG692" s="37">
        <f t="shared" ref="AG692" si="188">SUM(AJ692:AL692)+AE692</f>
        <v>11.85</v>
      </c>
      <c r="AH692" s="51"/>
      <c r="AJ692" s="17">
        <f t="shared" ref="AJ692" si="189">ROUND(AC692/(1-VLOOKUP(AF692,Group,2,FALSE)),2)</f>
        <v>11.85</v>
      </c>
      <c r="AK692" s="17">
        <f t="shared" ref="AK692" si="190">IF(VLOOKUP(AF692,Group,5,FALSE)="YES",VLOOKUP(ROUND(ROUND(AJ692,1)-AJ692,2),Round,2,FALSE)+VLOOKUP(AF692,Group,6,FALSE),0)</f>
        <v>0</v>
      </c>
      <c r="AL692" s="17">
        <f t="shared" ref="AL692" si="191">IF(VLOOKUP(AF692,Group,7,FALSE)="",0,ROUND(AJ692-0.04999,1)-AJ692+AM692)</f>
        <v>0</v>
      </c>
      <c r="AM692" s="17" t="str">
        <f t="shared" ref="AM692" si="192">IF(VLOOKUP(AF692,Group,7,FALSE)="","",VLOOKUP(AF692,Group,7,FALSE))</f>
        <v/>
      </c>
      <c r="AO692" s="93" t="s">
        <v>59</v>
      </c>
    </row>
    <row r="693" spans="2:41" s="3" customFormat="1" ht="1.5" customHeight="1" x14ac:dyDescent="0.2">
      <c r="P693" s="73"/>
      <c r="Q693" s="86"/>
      <c r="R693" s="6"/>
      <c r="S693" s="38"/>
      <c r="T693" s="6"/>
      <c r="U693" s="5"/>
      <c r="V693" s="270"/>
      <c r="W693" s="55"/>
      <c r="X693" s="15"/>
      <c r="Y693" s="270"/>
      <c r="Z693" s="38"/>
      <c r="AA693" s="38"/>
      <c r="AB693" s="54"/>
      <c r="AC693" s="17"/>
      <c r="AD693" s="15"/>
      <c r="AE693" s="64"/>
      <c r="AF693" s="118"/>
      <c r="AG693" s="38"/>
      <c r="AH693" s="270"/>
      <c r="AJ693" s="17"/>
      <c r="AK693" s="17"/>
      <c r="AL693" s="17"/>
      <c r="AM693" s="17"/>
      <c r="AO693" s="31" t="s">
        <v>59</v>
      </c>
    </row>
    <row r="694" spans="2:41" s="3" customFormat="1" ht="9.9499999999999993" customHeight="1" x14ac:dyDescent="0.2">
      <c r="B694" s="108" t="s">
        <v>44</v>
      </c>
      <c r="D694" s="39" t="s">
        <v>88</v>
      </c>
      <c r="E694" s="73" t="s">
        <v>96</v>
      </c>
      <c r="F694" s="73"/>
      <c r="G694" s="30" t="s">
        <v>97</v>
      </c>
      <c r="H694" s="30"/>
      <c r="I694" s="30"/>
      <c r="J694" s="30"/>
      <c r="K694" s="30"/>
      <c r="L694" s="30"/>
      <c r="M694" s="30"/>
      <c r="N694" s="30"/>
      <c r="P694" s="73"/>
      <c r="Q694" s="86"/>
      <c r="R694" s="29" t="s">
        <v>99</v>
      </c>
      <c r="S694" s="38">
        <f>IF(Suggested="Yes",AA694,AG694)</f>
        <v>11.05</v>
      </c>
      <c r="T694" s="36" t="s">
        <v>45</v>
      </c>
      <c r="U694" s="5" t="str">
        <f>+Instructions!$B$3</f>
        <v>D</v>
      </c>
      <c r="V694" s="51"/>
      <c r="W694" s="55">
        <f>+Instructions!$C$22</f>
        <v>0</v>
      </c>
      <c r="X694" s="38">
        <f>ROUND($AA694*(1-W694)+0.004999,2)</f>
        <v>11.05</v>
      </c>
      <c r="Y694" s="51"/>
      <c r="Z694" s="6" t="s">
        <v>1200</v>
      </c>
      <c r="AA694" s="38">
        <v>11.05</v>
      </c>
      <c r="AB694" s="59">
        <f t="shared" ref="AB694:AB696" si="193">+W694</f>
        <v>0</v>
      </c>
      <c r="AC694" s="38">
        <f t="shared" ref="AC694:AC696" si="194">+X694</f>
        <v>11.05</v>
      </c>
      <c r="AD694" s="59">
        <f>(AG694-AC694)/AG694</f>
        <v>0</v>
      </c>
      <c r="AE694" s="115"/>
      <c r="AF694" s="124">
        <v>2</v>
      </c>
      <c r="AG694" s="43">
        <f>SUM(AJ694:AL694)+AE694</f>
        <v>11.05</v>
      </c>
      <c r="AH694" s="51"/>
      <c r="AJ694" s="17">
        <f>ROUND(AC694/(1-VLOOKUP(AF694,Group,2,FALSE)),2)</f>
        <v>11.05</v>
      </c>
      <c r="AK694" s="17">
        <f>IF(VLOOKUP(AF694,Group,5,FALSE)="YES",VLOOKUP(ROUND(ROUND(AJ694,1)-AJ694,2),Round,2,FALSE)+VLOOKUP(AF694,Group,6,FALSE),0)</f>
        <v>0</v>
      </c>
      <c r="AL694" s="17">
        <f>IF(VLOOKUP(AF694,Group,7,FALSE)="",0,ROUND(AJ694-0.04999,1)-AJ694+AM694)</f>
        <v>0</v>
      </c>
      <c r="AM694" s="17" t="str">
        <f>IF(VLOOKUP(AF694,Group,7,FALSE)="","",VLOOKUP(AF694,Group,7,FALSE))</f>
        <v/>
      </c>
      <c r="AO694" s="31" t="s">
        <v>59</v>
      </c>
    </row>
    <row r="695" spans="2:41" s="3" customFormat="1" ht="9.9499999999999993" customHeight="1" x14ac:dyDescent="0.2">
      <c r="B695" s="108" t="s">
        <v>44</v>
      </c>
      <c r="D695" s="39" t="s">
        <v>88</v>
      </c>
      <c r="E695" s="73" t="s">
        <v>102</v>
      </c>
      <c r="F695" s="73"/>
      <c r="G695" s="30" t="s">
        <v>145</v>
      </c>
      <c r="H695" s="30"/>
      <c r="I695" s="30"/>
      <c r="J695" s="30"/>
      <c r="K695" s="30"/>
      <c r="L695" s="30"/>
      <c r="M695" s="30"/>
      <c r="N695" s="30"/>
      <c r="P695" s="73"/>
      <c r="Q695" s="86"/>
      <c r="R695" s="29" t="s">
        <v>99</v>
      </c>
      <c r="S695" s="38">
        <f>IF(Suggested="Yes",AA695,AG695)</f>
        <v>15.3</v>
      </c>
      <c r="T695" s="36" t="s">
        <v>45</v>
      </c>
      <c r="U695" s="5" t="str">
        <f>+Instructions!$B$3</f>
        <v>D</v>
      </c>
      <c r="V695" s="51"/>
      <c r="W695" s="55">
        <f>+Instructions!$C$22</f>
        <v>0</v>
      </c>
      <c r="X695" s="38">
        <f>ROUND($AA695*(1-W695)+0.004999,2)</f>
        <v>15.3</v>
      </c>
      <c r="Y695" s="51"/>
      <c r="Z695" s="6" t="s">
        <v>1200</v>
      </c>
      <c r="AA695" s="38">
        <v>15.3</v>
      </c>
      <c r="AB695" s="59">
        <f t="shared" si="193"/>
        <v>0</v>
      </c>
      <c r="AC695" s="38">
        <f t="shared" si="194"/>
        <v>15.3</v>
      </c>
      <c r="AD695" s="59">
        <f>(AG695-AC695)/AG695</f>
        <v>0</v>
      </c>
      <c r="AE695" s="115"/>
      <c r="AF695" s="124">
        <v>2</v>
      </c>
      <c r="AG695" s="43">
        <f>SUM(AJ695:AL695)+AE695</f>
        <v>15.3</v>
      </c>
      <c r="AH695" s="51"/>
      <c r="AJ695" s="17">
        <f>ROUND(AC695/(1-VLOOKUP(AF695,Group,2,FALSE)),2)</f>
        <v>15.3</v>
      </c>
      <c r="AK695" s="17">
        <f>IF(VLOOKUP(AF695,Group,5,FALSE)="YES",VLOOKUP(ROUND(ROUND(AJ695,1)-AJ695,2),Round,2,FALSE)+VLOOKUP(AF695,Group,6,FALSE),0)</f>
        <v>0</v>
      </c>
      <c r="AL695" s="17">
        <f>IF(VLOOKUP(AF695,Group,7,FALSE)="",0,ROUND(AJ695-0.04999,1)-AJ695+AM695)</f>
        <v>0</v>
      </c>
      <c r="AM695" s="17" t="str">
        <f>IF(VLOOKUP(AF695,Group,7,FALSE)="","",VLOOKUP(AF695,Group,7,FALSE))</f>
        <v/>
      </c>
      <c r="AO695" s="31" t="s">
        <v>59</v>
      </c>
    </row>
    <row r="696" spans="2:41" s="3" customFormat="1" ht="9.9499999999999993" customHeight="1" x14ac:dyDescent="0.2">
      <c r="B696" s="108" t="s">
        <v>44</v>
      </c>
      <c r="D696" s="39"/>
      <c r="E696" s="73" t="s">
        <v>102</v>
      </c>
      <c r="F696" s="73"/>
      <c r="G696" s="30" t="s">
        <v>139</v>
      </c>
      <c r="H696" s="30"/>
      <c r="I696" s="30"/>
      <c r="J696" s="30"/>
      <c r="K696" s="30"/>
      <c r="L696" s="30"/>
      <c r="M696" s="30"/>
      <c r="N696" s="30"/>
      <c r="P696" s="73"/>
      <c r="Q696" s="86"/>
      <c r="R696" s="29" t="s">
        <v>99</v>
      </c>
      <c r="S696" s="38">
        <f>IF(Suggested="Yes",AA696,AG696)</f>
        <v>15.3</v>
      </c>
      <c r="T696" s="36" t="s">
        <v>45</v>
      </c>
      <c r="U696" s="5" t="str">
        <f>+Instructions!$B$3</f>
        <v>D</v>
      </c>
      <c r="V696" s="51"/>
      <c r="W696" s="55">
        <f>+Instructions!$C$22</f>
        <v>0</v>
      </c>
      <c r="X696" s="38">
        <f>ROUND($AA696*(1-W696)+0.004999,2)</f>
        <v>15.3</v>
      </c>
      <c r="Y696" s="51"/>
      <c r="Z696" s="6" t="s">
        <v>1200</v>
      </c>
      <c r="AA696" s="38">
        <v>15.3</v>
      </c>
      <c r="AB696" s="59">
        <f t="shared" si="193"/>
        <v>0</v>
      </c>
      <c r="AC696" s="38">
        <f t="shared" si="194"/>
        <v>15.3</v>
      </c>
      <c r="AD696" s="59">
        <f>(AG696-AC696)/AG696</f>
        <v>0</v>
      </c>
      <c r="AE696" s="115"/>
      <c r="AF696" s="124">
        <v>2</v>
      </c>
      <c r="AG696" s="43">
        <f>SUM(AJ696:AL696)+AE696</f>
        <v>15.3</v>
      </c>
      <c r="AH696" s="51"/>
      <c r="AJ696" s="17">
        <f>ROUND(AC696/(1-VLOOKUP(AF696,Group,2,FALSE)),2)</f>
        <v>15.3</v>
      </c>
      <c r="AK696" s="17">
        <f>IF(VLOOKUP(AF696,Group,5,FALSE)="YES",VLOOKUP(ROUND(ROUND(AJ696,1)-AJ696,2),Round,2,FALSE)+VLOOKUP(AF696,Group,6,FALSE),0)</f>
        <v>0</v>
      </c>
      <c r="AL696" s="17">
        <f>IF(VLOOKUP(AF696,Group,7,FALSE)="",0,ROUND(AJ696-0.04999,1)-AJ696+AM696)</f>
        <v>0</v>
      </c>
      <c r="AM696" s="17" t="str">
        <f>IF(VLOOKUP(AF696,Group,7,FALSE)="","",VLOOKUP(AF696,Group,7,FALSE))</f>
        <v/>
      </c>
      <c r="AO696" s="31" t="s">
        <v>59</v>
      </c>
    </row>
    <row r="697" spans="2:41" s="3" customFormat="1" ht="1.5" customHeight="1" x14ac:dyDescent="0.2">
      <c r="P697" s="73"/>
      <c r="Q697" s="86"/>
      <c r="R697" s="6"/>
      <c r="S697" s="38"/>
      <c r="T697" s="6"/>
      <c r="U697" s="5"/>
      <c r="V697" s="51"/>
      <c r="W697" s="55"/>
      <c r="X697" s="15"/>
      <c r="Y697" s="51"/>
      <c r="Z697" s="38"/>
      <c r="AA697" s="38"/>
      <c r="AB697" s="54"/>
      <c r="AC697" s="17"/>
      <c r="AD697" s="15"/>
      <c r="AE697" s="64"/>
      <c r="AF697" s="118"/>
      <c r="AG697" s="38"/>
      <c r="AH697" s="51"/>
      <c r="AJ697" s="17"/>
      <c r="AK697" s="17"/>
      <c r="AL697" s="17"/>
      <c r="AM697" s="17"/>
      <c r="AO697" s="31" t="s">
        <v>59</v>
      </c>
    </row>
    <row r="698" spans="2:41" s="3" customFormat="1" ht="9.9499999999999993" customHeight="1" x14ac:dyDescent="0.2">
      <c r="B698" s="108" t="s">
        <v>44</v>
      </c>
      <c r="D698" s="39"/>
      <c r="E698" s="73" t="s">
        <v>94</v>
      </c>
      <c r="F698" s="73"/>
      <c r="G698" s="30" t="s">
        <v>1109</v>
      </c>
      <c r="H698" s="30"/>
      <c r="I698" s="30"/>
      <c r="J698" s="30"/>
      <c r="K698" s="30"/>
      <c r="L698" s="30"/>
      <c r="M698" s="30"/>
      <c r="N698" s="30"/>
      <c r="P698" s="73"/>
      <c r="Q698" s="86"/>
      <c r="R698" s="29" t="s">
        <v>51</v>
      </c>
      <c r="S698" s="38">
        <f t="shared" ref="S698" si="195">IF(Suggested="Yes",AA698,AG698)</f>
        <v>41.3</v>
      </c>
      <c r="T698" s="36" t="s">
        <v>45</v>
      </c>
      <c r="U698" s="5" t="str">
        <f>+Instructions!$B$3</f>
        <v>D</v>
      </c>
      <c r="V698" s="51"/>
      <c r="W698" s="55">
        <f>+Instructions!$C$22</f>
        <v>0</v>
      </c>
      <c r="X698" s="38">
        <f t="shared" ref="X698" si="196">ROUND($AA698*(1-W698)+0.004999,2)</f>
        <v>41.3</v>
      </c>
      <c r="Y698" s="51"/>
      <c r="Z698" s="6" t="s">
        <v>1200</v>
      </c>
      <c r="AA698" s="38">
        <v>41.3</v>
      </c>
      <c r="AB698" s="59">
        <f t="shared" ref="AB698" si="197">+W698</f>
        <v>0</v>
      </c>
      <c r="AC698" s="38">
        <f t="shared" ref="AC698" si="198">+X698</f>
        <v>41.3</v>
      </c>
      <c r="AD698" s="59">
        <f t="shared" ref="AD698" si="199">(AG698-AC698)/AG698</f>
        <v>0</v>
      </c>
      <c r="AE698" s="115"/>
      <c r="AF698" s="124">
        <v>2</v>
      </c>
      <c r="AG698" s="43">
        <f t="shared" ref="AG698" si="200">SUM(AJ698:AL698)+AE698</f>
        <v>41.3</v>
      </c>
      <c r="AH698" s="51"/>
      <c r="AJ698" s="17">
        <f t="shared" ref="AJ698" si="201">ROUND(AC698/(1-VLOOKUP(AF698,Group,2,FALSE)),2)</f>
        <v>41.3</v>
      </c>
      <c r="AK698" s="17">
        <f t="shared" ref="AK698" si="202">IF(VLOOKUP(AF698,Group,5,FALSE)="YES",VLOOKUP(ROUND(ROUND(AJ698,1)-AJ698,2),Round,2,FALSE)+VLOOKUP(AF698,Group,6,FALSE),0)</f>
        <v>0</v>
      </c>
      <c r="AL698" s="17">
        <f t="shared" ref="AL698" si="203">IF(VLOOKUP(AF698,Group,7,FALSE)="",0,ROUND(AJ698-0.04999,1)-AJ698+AM698)</f>
        <v>0</v>
      </c>
      <c r="AM698" s="17" t="str">
        <f t="shared" ref="AM698" si="204">IF(VLOOKUP(AF698,Group,7,FALSE)="","",VLOOKUP(AF698,Group,7,FALSE))</f>
        <v/>
      </c>
      <c r="AO698" s="93" t="s">
        <v>59</v>
      </c>
    </row>
    <row r="699" spans="2:41" s="3" customFormat="1" ht="1.5" customHeight="1" x14ac:dyDescent="0.2">
      <c r="P699" s="73"/>
      <c r="Q699" s="86"/>
      <c r="R699" s="6"/>
      <c r="S699" s="38"/>
      <c r="T699" s="6"/>
      <c r="U699" s="5"/>
      <c r="V699" s="51"/>
      <c r="W699" s="55"/>
      <c r="X699" s="15"/>
      <c r="Y699" s="51"/>
      <c r="Z699" s="38"/>
      <c r="AA699" s="38"/>
      <c r="AB699" s="54"/>
      <c r="AC699" s="17"/>
      <c r="AD699" s="15"/>
      <c r="AE699" s="64"/>
      <c r="AF699" s="118"/>
      <c r="AG699" s="38"/>
      <c r="AH699" s="51"/>
      <c r="AJ699" s="17"/>
      <c r="AK699" s="17"/>
      <c r="AL699" s="17"/>
      <c r="AM699" s="17"/>
      <c r="AO699" s="31" t="s">
        <v>59</v>
      </c>
    </row>
    <row r="700" spans="2:41" s="191" customFormat="1" ht="9.6" customHeight="1" x14ac:dyDescent="0.2">
      <c r="D700" s="192" t="s">
        <v>52</v>
      </c>
      <c r="E700" s="191" t="s">
        <v>999</v>
      </c>
      <c r="P700" s="193"/>
      <c r="Q700" s="194"/>
      <c r="R700" s="195"/>
      <c r="S700" s="196"/>
      <c r="T700" s="195"/>
      <c r="U700" s="197"/>
      <c r="V700" s="198"/>
      <c r="W700" s="201"/>
      <c r="X700" s="200"/>
      <c r="Y700" s="198"/>
      <c r="Z700" s="196"/>
      <c r="AA700" s="196"/>
      <c r="AB700" s="202"/>
      <c r="AC700" s="199"/>
      <c r="AD700" s="200"/>
      <c r="AE700" s="203"/>
      <c r="AF700" s="204"/>
      <c r="AG700" s="196"/>
      <c r="AH700" s="198"/>
      <c r="AJ700" s="199"/>
      <c r="AK700" s="199"/>
      <c r="AL700" s="199"/>
      <c r="AM700" s="199"/>
      <c r="AO700" s="205"/>
    </row>
    <row r="701" spans="2:41" s="191" customFormat="1" ht="9.6" customHeight="1" x14ac:dyDescent="0.2">
      <c r="D701" s="192"/>
      <c r="E701" s="191" t="s">
        <v>1176</v>
      </c>
      <c r="P701" s="193"/>
      <c r="Q701" s="194"/>
      <c r="R701" s="195"/>
      <c r="S701" s="196"/>
      <c r="T701" s="195"/>
      <c r="U701" s="197"/>
      <c r="V701" s="198"/>
      <c r="W701" s="201"/>
      <c r="X701" s="200"/>
      <c r="Y701" s="198"/>
      <c r="Z701" s="196"/>
      <c r="AA701" s="196"/>
      <c r="AB701" s="202"/>
      <c r="AC701" s="199"/>
      <c r="AD701" s="200"/>
      <c r="AE701" s="203"/>
      <c r="AF701" s="204"/>
      <c r="AG701" s="196"/>
      <c r="AH701" s="198"/>
      <c r="AJ701" s="199"/>
      <c r="AK701" s="199"/>
      <c r="AL701" s="199"/>
      <c r="AM701" s="199"/>
      <c r="AO701" s="205"/>
    </row>
    <row r="702" spans="2:41" s="191" customFormat="1" ht="9.6" customHeight="1" x14ac:dyDescent="0.2">
      <c r="D702" s="192"/>
      <c r="E702" s="191" t="s">
        <v>1177</v>
      </c>
      <c r="P702" s="193"/>
      <c r="Q702" s="194"/>
      <c r="R702" s="195"/>
      <c r="S702" s="196"/>
      <c r="T702" s="195"/>
      <c r="U702" s="197"/>
      <c r="V702" s="198"/>
      <c r="W702" s="201"/>
      <c r="X702" s="200"/>
      <c r="Y702" s="198"/>
      <c r="Z702" s="196"/>
      <c r="AA702" s="196"/>
      <c r="AB702" s="202"/>
      <c r="AC702" s="199"/>
      <c r="AD702" s="200"/>
      <c r="AE702" s="203"/>
      <c r="AF702" s="204"/>
      <c r="AG702" s="196"/>
      <c r="AH702" s="198"/>
      <c r="AJ702" s="199"/>
      <c r="AK702" s="199"/>
      <c r="AL702" s="199"/>
      <c r="AM702" s="199"/>
      <c r="AO702" s="205"/>
    </row>
    <row r="703" spans="2:41" s="3" customFormat="1" ht="3.95" customHeight="1" x14ac:dyDescent="0.2">
      <c r="P703" s="73"/>
      <c r="Q703" s="86"/>
      <c r="R703" s="6"/>
      <c r="S703" s="38"/>
      <c r="T703" s="6"/>
      <c r="U703" s="5"/>
      <c r="V703" s="270"/>
      <c r="W703" s="55"/>
      <c r="X703" s="15"/>
      <c r="Y703" s="270"/>
      <c r="Z703" s="38"/>
      <c r="AA703" s="38"/>
      <c r="AB703" s="54"/>
      <c r="AC703" s="17"/>
      <c r="AD703" s="15"/>
      <c r="AE703" s="64"/>
      <c r="AF703" s="118"/>
      <c r="AG703" s="38"/>
      <c r="AH703" s="270"/>
      <c r="AJ703" s="17"/>
      <c r="AK703" s="17"/>
      <c r="AL703" s="17"/>
      <c r="AM703" s="17"/>
      <c r="AO703" s="31" t="s">
        <v>59</v>
      </c>
    </row>
    <row r="704" spans="2:41" s="3" customFormat="1" ht="9.9499999999999993" customHeight="1" x14ac:dyDescent="0.2">
      <c r="C704" s="147"/>
      <c r="D704" s="147"/>
      <c r="E704" s="147"/>
      <c r="Q704" s="6"/>
      <c r="R704" s="218"/>
      <c r="S704" s="271"/>
      <c r="T704" s="272"/>
      <c r="U704" s="5"/>
      <c r="V704" s="270"/>
      <c r="W704" s="69"/>
      <c r="X704" s="69"/>
      <c r="Y704" s="270"/>
      <c r="Z704" s="38"/>
      <c r="AA704" s="38"/>
      <c r="AB704" s="54"/>
      <c r="AC704" s="17"/>
      <c r="AD704" s="15"/>
      <c r="AE704" s="64"/>
      <c r="AF704" s="118"/>
      <c r="AG704" s="17"/>
      <c r="AH704" s="270"/>
      <c r="AJ704" s="17"/>
      <c r="AK704" s="17"/>
      <c r="AL704" s="17"/>
      <c r="AM704" s="17"/>
      <c r="AO704" s="31"/>
    </row>
    <row r="705" spans="1:42" s="3" customFormat="1" ht="9.9499999999999993" customHeight="1" x14ac:dyDescent="0.2">
      <c r="P705" s="73"/>
      <c r="Q705" s="29"/>
      <c r="R705" s="6"/>
      <c r="S705" s="38"/>
      <c r="T705" s="6"/>
      <c r="U705" s="5"/>
      <c r="V705" s="270"/>
      <c r="W705" s="55"/>
      <c r="X705" s="15"/>
      <c r="Y705" s="270"/>
      <c r="Z705" s="38"/>
      <c r="AA705" s="38"/>
      <c r="AB705" s="54"/>
      <c r="AC705" s="17"/>
      <c r="AD705" s="15"/>
      <c r="AE705" s="64"/>
      <c r="AF705" s="118"/>
      <c r="AG705" s="38"/>
      <c r="AH705" s="270"/>
      <c r="AJ705" s="17"/>
      <c r="AK705" s="17"/>
      <c r="AL705" s="17"/>
      <c r="AM705" s="17"/>
      <c r="AO705" s="31"/>
    </row>
    <row r="706" spans="1:42" s="3" customFormat="1" ht="9.9499999999999993" customHeight="1" x14ac:dyDescent="0.2">
      <c r="E706" s="150"/>
      <c r="H706" s="150"/>
      <c r="K706" s="150"/>
      <c r="L706" s="150"/>
      <c r="M706" s="150"/>
      <c r="Q706" s="29"/>
      <c r="R706" s="6"/>
      <c r="S706" s="38"/>
      <c r="T706" s="6"/>
      <c r="U706" s="5"/>
      <c r="V706" s="270"/>
      <c r="W706" s="55"/>
      <c r="X706" s="15"/>
      <c r="Y706" s="270"/>
      <c r="Z706" s="38"/>
      <c r="AA706" s="38"/>
      <c r="AB706" s="54"/>
      <c r="AC706" s="17"/>
      <c r="AD706" s="15"/>
      <c r="AE706" s="64"/>
      <c r="AF706" s="118"/>
      <c r="AG706" s="38"/>
      <c r="AH706" s="270"/>
      <c r="AJ706" s="17"/>
      <c r="AK706" s="17"/>
      <c r="AL706" s="17"/>
      <c r="AM706" s="17"/>
      <c r="AO706" s="31"/>
    </row>
    <row r="707" spans="1:42" s="3" customFormat="1" ht="9.9499999999999993" customHeight="1" x14ac:dyDescent="0.2">
      <c r="P707" s="73"/>
      <c r="Q707" s="29"/>
      <c r="R707" s="6"/>
      <c r="S707" s="38"/>
      <c r="T707" s="6"/>
      <c r="U707" s="5"/>
      <c r="V707" s="270"/>
      <c r="W707" s="55"/>
      <c r="X707" s="15"/>
      <c r="Y707" s="270"/>
      <c r="Z707" s="38"/>
      <c r="AA707" s="38"/>
      <c r="AB707" s="54"/>
      <c r="AC707" s="17"/>
      <c r="AD707" s="15"/>
      <c r="AE707" s="64"/>
      <c r="AF707" s="118"/>
      <c r="AG707" s="38"/>
      <c r="AH707" s="270"/>
      <c r="AJ707" s="17"/>
      <c r="AK707" s="17"/>
      <c r="AL707" s="17"/>
      <c r="AM707" s="17"/>
      <c r="AO707" s="31"/>
    </row>
    <row r="708" spans="1:42" s="3" customFormat="1" ht="9.9499999999999993" customHeight="1" x14ac:dyDescent="0.2">
      <c r="P708" s="73"/>
      <c r="Q708" s="29"/>
      <c r="R708" s="6"/>
      <c r="S708" s="38"/>
      <c r="T708" s="6"/>
      <c r="U708" s="5"/>
      <c r="V708" s="270"/>
      <c r="W708" s="55"/>
      <c r="X708" s="15"/>
      <c r="Y708" s="270"/>
      <c r="Z708" s="38"/>
      <c r="AA708" s="38"/>
      <c r="AB708" s="54"/>
      <c r="AC708" s="17"/>
      <c r="AD708" s="15"/>
      <c r="AE708" s="64"/>
      <c r="AF708" s="118"/>
      <c r="AG708" s="38"/>
      <c r="AH708" s="270"/>
      <c r="AJ708" s="17"/>
      <c r="AK708" s="17"/>
      <c r="AL708" s="17"/>
      <c r="AM708" s="17"/>
      <c r="AO708" s="31"/>
    </row>
    <row r="709" spans="1:42" s="3" customFormat="1" ht="3.95" customHeight="1" x14ac:dyDescent="0.2">
      <c r="P709" s="73"/>
      <c r="Q709" s="86"/>
      <c r="R709" s="6"/>
      <c r="S709" s="38"/>
      <c r="T709" s="6"/>
      <c r="U709" s="5"/>
      <c r="V709" s="51"/>
      <c r="W709" s="55"/>
      <c r="X709" s="15"/>
      <c r="Y709" s="51"/>
      <c r="Z709" s="38"/>
      <c r="AA709" s="38"/>
      <c r="AB709" s="54"/>
      <c r="AC709" s="17"/>
      <c r="AD709" s="15"/>
      <c r="AE709" s="64"/>
      <c r="AF709" s="118"/>
      <c r="AG709" s="38"/>
      <c r="AH709" s="51"/>
      <c r="AJ709" s="17"/>
      <c r="AK709" s="17"/>
      <c r="AL709" s="17"/>
      <c r="AM709" s="17"/>
      <c r="AO709" s="31" t="s">
        <v>59</v>
      </c>
    </row>
    <row r="710" spans="1:42" s="136" customFormat="1" ht="12.75" customHeight="1" x14ac:dyDescent="0.2">
      <c r="C710" s="290" t="s">
        <v>649</v>
      </c>
      <c r="D710" s="290"/>
      <c r="E710" s="290"/>
      <c r="F710" s="290"/>
      <c r="G710" s="290"/>
      <c r="H710" s="290"/>
      <c r="I710" s="290"/>
      <c r="J710" s="290"/>
      <c r="K710" s="290"/>
      <c r="L710" s="290"/>
      <c r="M710" s="290"/>
      <c r="N710" s="290"/>
      <c r="O710" s="290"/>
      <c r="P710" s="290"/>
      <c r="Q710" s="290"/>
      <c r="R710" s="290"/>
      <c r="S710" s="290"/>
      <c r="T710" s="290"/>
      <c r="U710" s="137"/>
      <c r="V710" s="138"/>
      <c r="W710" s="141"/>
      <c r="X710" s="139"/>
      <c r="Y710" s="138"/>
      <c r="Z710" s="139"/>
      <c r="AA710" s="139"/>
      <c r="AB710" s="140"/>
      <c r="AC710" s="139"/>
      <c r="AD710" s="140"/>
      <c r="AE710" s="142"/>
      <c r="AF710" s="142"/>
      <c r="AG710" s="139"/>
      <c r="AH710" s="138"/>
      <c r="AI710" s="139"/>
      <c r="AJ710" s="139"/>
      <c r="AK710" s="139"/>
      <c r="AL710" s="139"/>
      <c r="AM710" s="139"/>
      <c r="AO710" s="143"/>
    </row>
    <row r="711" spans="1:42" s="3" customFormat="1" ht="2.1" customHeight="1" x14ac:dyDescent="0.2">
      <c r="C711" s="86"/>
      <c r="D711" s="227"/>
      <c r="E711" s="29"/>
      <c r="F711" s="29"/>
      <c r="G711" s="29"/>
      <c r="H711" s="29"/>
      <c r="I711" s="29"/>
      <c r="J711" s="29"/>
      <c r="K711" s="29"/>
      <c r="L711" s="29"/>
      <c r="M711" s="29"/>
      <c r="N711" s="29"/>
      <c r="O711" s="29"/>
      <c r="P711" s="29"/>
      <c r="Q711" s="86"/>
      <c r="R711" s="29"/>
      <c r="S711" s="228"/>
      <c r="T711" s="135"/>
      <c r="U711" s="36"/>
      <c r="V711" s="51"/>
      <c r="W711" s="55"/>
      <c r="X711" s="38"/>
      <c r="Y711" s="51"/>
      <c r="Z711" s="38"/>
      <c r="AA711" s="38"/>
      <c r="AB711" s="59"/>
      <c r="AC711" s="38"/>
      <c r="AD711" s="59"/>
      <c r="AE711" s="74"/>
      <c r="AF711" s="74"/>
      <c r="AG711" s="38"/>
      <c r="AH711" s="51"/>
      <c r="AI711" s="38"/>
      <c r="AJ711" s="38"/>
      <c r="AK711" s="38"/>
      <c r="AL711" s="38"/>
      <c r="AM711" s="38"/>
      <c r="AO711" s="144"/>
    </row>
    <row r="712" spans="1:42" s="3" customFormat="1" ht="35.1" customHeight="1" x14ac:dyDescent="0.2">
      <c r="C712" s="290" t="s">
        <v>27</v>
      </c>
      <c r="D712" s="290"/>
      <c r="E712" s="290"/>
      <c r="F712" s="290"/>
      <c r="G712" s="290"/>
      <c r="H712" s="290"/>
      <c r="I712" s="290"/>
      <c r="J712" s="290"/>
      <c r="K712" s="290"/>
      <c r="L712" s="290"/>
      <c r="M712" s="290"/>
      <c r="N712" s="290"/>
      <c r="O712" s="290"/>
      <c r="P712" s="290"/>
      <c r="Q712" s="290"/>
      <c r="R712" s="290"/>
      <c r="S712" s="290"/>
      <c r="T712" s="290"/>
      <c r="U712" s="36"/>
      <c r="V712" s="51"/>
      <c r="W712" s="55"/>
      <c r="X712" s="38"/>
      <c r="Y712" s="51"/>
      <c r="Z712" s="38"/>
      <c r="AA712" s="38"/>
      <c r="AB712" s="59"/>
      <c r="AC712" s="38"/>
      <c r="AD712" s="59"/>
      <c r="AE712" s="74"/>
      <c r="AF712" s="74"/>
      <c r="AG712" s="38"/>
      <c r="AH712" s="51"/>
      <c r="AI712" s="38"/>
      <c r="AJ712" s="38"/>
      <c r="AK712" s="38"/>
      <c r="AL712" s="38"/>
      <c r="AM712" s="38"/>
      <c r="AO712" s="144"/>
    </row>
    <row r="713" spans="1:42" x14ac:dyDescent="0.2">
      <c r="A713" s="93" t="s">
        <v>59</v>
      </c>
      <c r="B713" s="93" t="s">
        <v>59</v>
      </c>
      <c r="C713" s="93" t="s">
        <v>59</v>
      </c>
      <c r="D713" s="93" t="s">
        <v>59</v>
      </c>
      <c r="E713" s="93" t="s">
        <v>59</v>
      </c>
      <c r="F713" s="93" t="s">
        <v>59</v>
      </c>
      <c r="G713" s="93" t="s">
        <v>59</v>
      </c>
      <c r="H713" s="93" t="s">
        <v>59</v>
      </c>
      <c r="I713" s="93" t="s">
        <v>59</v>
      </c>
      <c r="J713" s="93" t="s">
        <v>59</v>
      </c>
      <c r="K713" s="93" t="s">
        <v>59</v>
      </c>
      <c r="L713" s="93" t="s">
        <v>59</v>
      </c>
      <c r="M713" s="93" t="s">
        <v>59</v>
      </c>
      <c r="N713" s="93" t="s">
        <v>59</v>
      </c>
      <c r="O713" s="93" t="s">
        <v>59</v>
      </c>
      <c r="P713" s="93" t="s">
        <v>59</v>
      </c>
      <c r="Q713" s="93" t="s">
        <v>59</v>
      </c>
      <c r="R713" s="93" t="s">
        <v>59</v>
      </c>
      <c r="S713" s="93" t="s">
        <v>59</v>
      </c>
      <c r="T713" s="93" t="s">
        <v>59</v>
      </c>
      <c r="U713" s="93" t="s">
        <v>59</v>
      </c>
      <c r="V713" s="93" t="s">
        <v>59</v>
      </c>
      <c r="W713" s="93" t="s">
        <v>59</v>
      </c>
      <c r="X713" s="93" t="s">
        <v>59</v>
      </c>
      <c r="Y713" s="93" t="s">
        <v>59</v>
      </c>
      <c r="Z713" s="93" t="s">
        <v>59</v>
      </c>
      <c r="AA713" s="93" t="s">
        <v>59</v>
      </c>
      <c r="AB713" s="93" t="s">
        <v>59</v>
      </c>
      <c r="AC713" s="93" t="s">
        <v>59</v>
      </c>
      <c r="AD713" s="93" t="s">
        <v>59</v>
      </c>
      <c r="AE713" s="93" t="s">
        <v>59</v>
      </c>
      <c r="AF713" s="93" t="s">
        <v>59</v>
      </c>
      <c r="AG713" s="93" t="s">
        <v>59</v>
      </c>
      <c r="AH713" s="93" t="s">
        <v>59</v>
      </c>
      <c r="AI713" s="93" t="s">
        <v>59</v>
      </c>
      <c r="AJ713" s="93" t="s">
        <v>59</v>
      </c>
      <c r="AK713" s="93" t="s">
        <v>59</v>
      </c>
      <c r="AL713" s="93" t="s">
        <v>59</v>
      </c>
      <c r="AM713" s="93" t="s">
        <v>59</v>
      </c>
      <c r="AN713" s="93" t="s">
        <v>59</v>
      </c>
      <c r="AO713" s="93" t="s">
        <v>59</v>
      </c>
      <c r="AP713" s="3"/>
    </row>
    <row r="714" spans="1:42" x14ac:dyDescent="0.2">
      <c r="AP714" s="3"/>
    </row>
    <row r="715" spans="1:42" x14ac:dyDescent="0.2">
      <c r="D715" s="288" t="s">
        <v>60</v>
      </c>
      <c r="E715" s="289"/>
      <c r="AP715" s="3"/>
    </row>
    <row r="716" spans="1:42" x14ac:dyDescent="0.2">
      <c r="D716" s="114">
        <v>-0.04</v>
      </c>
      <c r="E716" s="114">
        <v>0.01</v>
      </c>
      <c r="AP716" s="3"/>
    </row>
    <row r="717" spans="1:42" x14ac:dyDescent="0.2">
      <c r="D717" s="114">
        <v>-0.03</v>
      </c>
      <c r="E717" s="114">
        <v>0.02</v>
      </c>
      <c r="AP717" s="3"/>
    </row>
    <row r="718" spans="1:42" x14ac:dyDescent="0.2">
      <c r="D718" s="114">
        <v>-0.02</v>
      </c>
      <c r="E718" s="114">
        <v>0.03</v>
      </c>
      <c r="AP718" s="3"/>
    </row>
    <row r="719" spans="1:42" x14ac:dyDescent="0.2">
      <c r="D719" s="114">
        <v>-0.01</v>
      </c>
      <c r="E719" s="114">
        <v>-0.01</v>
      </c>
      <c r="AP719" s="3"/>
    </row>
    <row r="720" spans="1:42" x14ac:dyDescent="0.2">
      <c r="D720" s="114">
        <v>0</v>
      </c>
      <c r="E720" s="114">
        <v>0</v>
      </c>
      <c r="AP720" s="3"/>
    </row>
    <row r="721" spans="4:42" x14ac:dyDescent="0.2">
      <c r="D721" s="114">
        <v>0.01</v>
      </c>
      <c r="E721" s="114">
        <v>1.0000000000005116E-2</v>
      </c>
      <c r="AP721" s="3"/>
    </row>
    <row r="722" spans="4:42" x14ac:dyDescent="0.2">
      <c r="D722" s="114">
        <v>0.02</v>
      </c>
      <c r="E722" s="114">
        <v>2.0000000000003126E-2</v>
      </c>
      <c r="AP722" s="3"/>
    </row>
    <row r="723" spans="4:42" x14ac:dyDescent="0.2">
      <c r="D723" s="114">
        <v>0.03</v>
      </c>
      <c r="E723" s="114">
        <v>3.0000000000001137E-2</v>
      </c>
      <c r="AP723" s="3"/>
    </row>
    <row r="724" spans="4:42" x14ac:dyDescent="0.2">
      <c r="D724" s="114">
        <v>0.04</v>
      </c>
      <c r="E724" s="114">
        <v>-0.01</v>
      </c>
      <c r="AP724" s="3"/>
    </row>
    <row r="725" spans="4:42" x14ac:dyDescent="0.2">
      <c r="D725" s="114">
        <v>0.05</v>
      </c>
      <c r="E725" s="114">
        <v>0</v>
      </c>
      <c r="AP725" s="3"/>
    </row>
    <row r="726" spans="4:42" x14ac:dyDescent="0.2">
      <c r="AP726" s="3"/>
    </row>
    <row r="727" spans="4:42" x14ac:dyDescent="0.2">
      <c r="AP727" s="3"/>
    </row>
    <row r="728" spans="4:42" x14ac:dyDescent="0.2">
      <c r="AP728" s="3"/>
    </row>
    <row r="729" spans="4:42" x14ac:dyDescent="0.2">
      <c r="AP729" s="3"/>
    </row>
    <row r="730" spans="4:42" x14ac:dyDescent="0.2">
      <c r="AP730" s="3"/>
    </row>
    <row r="731" spans="4:42" x14ac:dyDescent="0.2">
      <c r="AP731" s="3"/>
    </row>
    <row r="732" spans="4:42" x14ac:dyDescent="0.2">
      <c r="AP732" s="3"/>
    </row>
    <row r="733" spans="4:42" x14ac:dyDescent="0.2">
      <c r="AP733" s="3"/>
    </row>
    <row r="734" spans="4:42" x14ac:dyDescent="0.2">
      <c r="AP734" s="3"/>
    </row>
    <row r="735" spans="4:42" x14ac:dyDescent="0.2">
      <c r="AP735" s="3"/>
    </row>
    <row r="736" spans="4:42" x14ac:dyDescent="0.2">
      <c r="AP736" s="3"/>
    </row>
    <row r="737" spans="42:42" x14ac:dyDescent="0.2">
      <c r="AP737" s="3"/>
    </row>
    <row r="738" spans="42:42" x14ac:dyDescent="0.2">
      <c r="AP738" s="3"/>
    </row>
    <row r="739" spans="42:42" x14ac:dyDescent="0.2">
      <c r="AP739" s="3"/>
    </row>
    <row r="740" spans="42:42" x14ac:dyDescent="0.2">
      <c r="AP740" s="3"/>
    </row>
    <row r="741" spans="42:42" x14ac:dyDescent="0.2">
      <c r="AP741" s="3"/>
    </row>
    <row r="742" spans="42:42" x14ac:dyDescent="0.2">
      <c r="AP742" s="3"/>
    </row>
    <row r="743" spans="42:42" x14ac:dyDescent="0.2">
      <c r="AP743" s="3"/>
    </row>
    <row r="744" spans="42:42" x14ac:dyDescent="0.2">
      <c r="AP744" s="3"/>
    </row>
    <row r="745" spans="42:42" x14ac:dyDescent="0.2">
      <c r="AP745" s="3"/>
    </row>
    <row r="746" spans="42:42" x14ac:dyDescent="0.2">
      <c r="AP746" s="3"/>
    </row>
    <row r="747" spans="42:42" x14ac:dyDescent="0.2">
      <c r="AP747" s="3"/>
    </row>
    <row r="748" spans="42:42" x14ac:dyDescent="0.2">
      <c r="AP748" s="3"/>
    </row>
    <row r="749" spans="42:42" x14ac:dyDescent="0.2">
      <c r="AP749" s="3"/>
    </row>
    <row r="750" spans="42:42" x14ac:dyDescent="0.2">
      <c r="AP750" s="3"/>
    </row>
    <row r="751" spans="42:42" x14ac:dyDescent="0.2">
      <c r="AP751" s="3"/>
    </row>
    <row r="752" spans="42:42" x14ac:dyDescent="0.2">
      <c r="AP752" s="3"/>
    </row>
    <row r="753" spans="42:42" x14ac:dyDescent="0.2">
      <c r="AP753" s="3"/>
    </row>
    <row r="754" spans="42:42" x14ac:dyDescent="0.2">
      <c r="AP754" s="3"/>
    </row>
    <row r="755" spans="42:42" x14ac:dyDescent="0.2">
      <c r="AP755" s="3"/>
    </row>
    <row r="756" spans="42:42" x14ac:dyDescent="0.2">
      <c r="AP756" s="3"/>
    </row>
    <row r="757" spans="42:42" x14ac:dyDescent="0.2">
      <c r="AP757" s="3"/>
    </row>
  </sheetData>
  <sortState xmlns:xlrd2="http://schemas.microsoft.com/office/spreadsheetml/2017/richdata2" ref="E441:E442">
    <sortCondition ref="E441:E442"/>
  </sortState>
  <mergeCells count="22">
    <mergeCell ref="Z10:AG10"/>
    <mergeCell ref="AE14:AG14"/>
    <mergeCell ref="W10:X10"/>
    <mergeCell ref="W13:X13"/>
    <mergeCell ref="D715:E715"/>
    <mergeCell ref="C712:T712"/>
    <mergeCell ref="C490:N490"/>
    <mergeCell ref="C187:N187"/>
    <mergeCell ref="C222:N222"/>
    <mergeCell ref="C331:N331"/>
    <mergeCell ref="C710:T710"/>
    <mergeCell ref="C610:N610"/>
    <mergeCell ref="C379:N379"/>
    <mergeCell ref="C202:N202"/>
    <mergeCell ref="C174:N174"/>
    <mergeCell ref="C21:N21"/>
    <mergeCell ref="C19:T19"/>
    <mergeCell ref="O18:P18"/>
    <mergeCell ref="O13:T13"/>
    <mergeCell ref="N15:T16"/>
    <mergeCell ref="O11:P11"/>
    <mergeCell ref="O10:T10"/>
  </mergeCells>
  <phoneticPr fontId="0" type="noConversion"/>
  <printOptions horizontalCentered="1"/>
  <pageMargins left="0.17" right="0.35" top="0.35" bottom="0.5" header="0.5" footer="0.35"/>
  <pageSetup orientation="portrait" r:id="rId1"/>
  <headerFooter alignWithMargins="0">
    <oddFooter>&amp;C&amp;8Page &amp;P of &amp;N</oddFooter>
  </headerFooter>
  <rowBreaks count="8" manualBreakCount="8">
    <brk id="12" max="16383" man="1"/>
    <brk id="106" max="16383" man="1"/>
    <brk id="186" max="16383" man="1"/>
    <brk id="269" max="16383" man="1"/>
    <brk id="363" max="16383" man="1"/>
    <brk id="444" max="16383" man="1"/>
    <brk id="537" max="16383" man="1"/>
    <brk id="630"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54"/>
  <sheetViews>
    <sheetView workbookViewId="0">
      <selection activeCell="B1" sqref="B1"/>
    </sheetView>
  </sheetViews>
  <sheetFormatPr defaultRowHeight="12.75" x14ac:dyDescent="0.2"/>
  <cols>
    <col min="1" max="1" width="28.28515625" customWidth="1"/>
    <col min="2" max="2" width="76.85546875" bestFit="1" customWidth="1"/>
  </cols>
  <sheetData>
    <row r="1" spans="1:2" x14ac:dyDescent="0.2">
      <c r="A1" t="s">
        <v>81</v>
      </c>
    </row>
    <row r="3" spans="1:2" x14ac:dyDescent="0.2">
      <c r="A3" s="130" t="s">
        <v>82</v>
      </c>
      <c r="B3" s="131" t="s">
        <v>83</v>
      </c>
    </row>
    <row r="5" spans="1:2" x14ac:dyDescent="0.2">
      <c r="A5" s="132" t="s">
        <v>84</v>
      </c>
      <c r="B5" s="131" t="s">
        <v>901</v>
      </c>
    </row>
    <row r="8" spans="1:2" x14ac:dyDescent="0.2">
      <c r="A8" s="133" t="s">
        <v>33</v>
      </c>
      <c r="B8" s="133" t="s">
        <v>85</v>
      </c>
    </row>
    <row r="9" spans="1:2" x14ac:dyDescent="0.2">
      <c r="A9" s="217" t="s">
        <v>515</v>
      </c>
      <c r="B9" s="131" t="s">
        <v>538</v>
      </c>
    </row>
    <row r="10" spans="1:2" x14ac:dyDescent="0.2">
      <c r="A10" s="217" t="s">
        <v>642</v>
      </c>
      <c r="B10" s="233" t="s">
        <v>772</v>
      </c>
    </row>
    <row r="11" spans="1:2" x14ac:dyDescent="0.2">
      <c r="A11" s="217" t="s">
        <v>518</v>
      </c>
      <c r="B11" s="131" t="s">
        <v>902</v>
      </c>
    </row>
    <row r="12" spans="1:2" x14ac:dyDescent="0.2">
      <c r="A12" s="217" t="s">
        <v>645</v>
      </c>
      <c r="B12" s="131" t="s">
        <v>646</v>
      </c>
    </row>
    <row r="13" spans="1:2" x14ac:dyDescent="0.2">
      <c r="A13" s="217" t="s">
        <v>516</v>
      </c>
      <c r="B13" s="131" t="s">
        <v>900</v>
      </c>
    </row>
    <row r="14" spans="1:2" x14ac:dyDescent="0.2">
      <c r="A14" s="217" t="s">
        <v>487</v>
      </c>
      <c r="B14" s="131" t="s">
        <v>608</v>
      </c>
    </row>
    <row r="15" spans="1:2" x14ac:dyDescent="0.2">
      <c r="A15" s="217" t="s">
        <v>674</v>
      </c>
      <c r="B15" s="131" t="s">
        <v>760</v>
      </c>
    </row>
    <row r="16" spans="1:2" x14ac:dyDescent="0.2">
      <c r="A16" s="217" t="s">
        <v>672</v>
      </c>
      <c r="B16" s="131" t="s">
        <v>763</v>
      </c>
    </row>
    <row r="17" spans="1:2" x14ac:dyDescent="0.2">
      <c r="A17" s="217" t="s">
        <v>683</v>
      </c>
      <c r="B17" s="131" t="s">
        <v>761</v>
      </c>
    </row>
    <row r="18" spans="1:2" x14ac:dyDescent="0.2">
      <c r="A18" s="217" t="s">
        <v>748</v>
      </c>
      <c r="B18" s="131" t="s">
        <v>762</v>
      </c>
    </row>
    <row r="19" spans="1:2" x14ac:dyDescent="0.2">
      <c r="A19" s="134" t="s">
        <v>611</v>
      </c>
      <c r="B19" s="131" t="s">
        <v>610</v>
      </c>
    </row>
    <row r="20" spans="1:2" x14ac:dyDescent="0.2">
      <c r="A20" s="217" t="s">
        <v>488</v>
      </c>
      <c r="B20" s="131" t="s">
        <v>612</v>
      </c>
    </row>
    <row r="21" spans="1:2" x14ac:dyDescent="0.2">
      <c r="A21" s="217" t="s">
        <v>768</v>
      </c>
      <c r="B21" s="131" t="s">
        <v>769</v>
      </c>
    </row>
    <row r="22" spans="1:2" x14ac:dyDescent="0.2">
      <c r="A22" s="217" t="s">
        <v>517</v>
      </c>
      <c r="B22" s="131" t="s">
        <v>903</v>
      </c>
    </row>
    <row r="23" spans="1:2" x14ac:dyDescent="0.2">
      <c r="A23" s="217" t="s">
        <v>521</v>
      </c>
      <c r="B23" s="131" t="s">
        <v>904</v>
      </c>
    </row>
    <row r="24" spans="1:2" x14ac:dyDescent="0.2">
      <c r="A24" s="217" t="s">
        <v>560</v>
      </c>
      <c r="B24" s="131" t="s">
        <v>613</v>
      </c>
    </row>
    <row r="25" spans="1:2" x14ac:dyDescent="0.2">
      <c r="A25" s="134" t="s">
        <v>578</v>
      </c>
      <c r="B25" s="131" t="s">
        <v>905</v>
      </c>
    </row>
    <row r="26" spans="1:2" x14ac:dyDescent="0.2">
      <c r="A26" s="217" t="s">
        <v>582</v>
      </c>
      <c r="B26" s="131" t="s">
        <v>609</v>
      </c>
    </row>
    <row r="27" spans="1:2" x14ac:dyDescent="0.2">
      <c r="A27" s="134" t="s">
        <v>289</v>
      </c>
      <c r="B27" s="131" t="s">
        <v>607</v>
      </c>
    </row>
    <row r="28" spans="1:2" x14ac:dyDescent="0.2">
      <c r="A28" s="134"/>
      <c r="B28" s="131"/>
    </row>
    <row r="29" spans="1:2" x14ac:dyDescent="0.2">
      <c r="A29" s="217"/>
      <c r="B29" s="131"/>
    </row>
    <row r="30" spans="1:2" x14ac:dyDescent="0.2">
      <c r="A30" s="134"/>
      <c r="B30" s="134"/>
    </row>
    <row r="31" spans="1:2" x14ac:dyDescent="0.2">
      <c r="A31" s="134"/>
      <c r="B31" s="134"/>
    </row>
    <row r="32" spans="1:2" x14ac:dyDescent="0.2">
      <c r="A32" s="134"/>
      <c r="B32" s="134"/>
    </row>
    <row r="33" spans="1:2" x14ac:dyDescent="0.2">
      <c r="A33" s="134"/>
      <c r="B33" s="134"/>
    </row>
    <row r="34" spans="1:2" x14ac:dyDescent="0.2">
      <c r="A34" s="134"/>
      <c r="B34" s="134"/>
    </row>
    <row r="35" spans="1:2" x14ac:dyDescent="0.2">
      <c r="A35" s="134"/>
      <c r="B35" s="134"/>
    </row>
    <row r="36" spans="1:2" x14ac:dyDescent="0.2">
      <c r="A36" s="134"/>
      <c r="B36" s="134"/>
    </row>
    <row r="37" spans="1:2" x14ac:dyDescent="0.2">
      <c r="A37" s="134"/>
      <c r="B37" s="134"/>
    </row>
    <row r="38" spans="1:2" x14ac:dyDescent="0.2">
      <c r="A38" s="134"/>
      <c r="B38" s="134"/>
    </row>
    <row r="39" spans="1:2" x14ac:dyDescent="0.2">
      <c r="A39" s="134"/>
      <c r="B39" s="134"/>
    </row>
    <row r="40" spans="1:2" x14ac:dyDescent="0.2">
      <c r="A40" s="134"/>
      <c r="B40" s="134"/>
    </row>
    <row r="41" spans="1:2" x14ac:dyDescent="0.2">
      <c r="A41" s="134"/>
      <c r="B41" s="134"/>
    </row>
    <row r="42" spans="1:2" x14ac:dyDescent="0.2">
      <c r="A42" s="134"/>
      <c r="B42" s="134"/>
    </row>
    <row r="43" spans="1:2" x14ac:dyDescent="0.2">
      <c r="A43" s="134"/>
      <c r="B43" s="134"/>
    </row>
    <row r="44" spans="1:2" x14ac:dyDescent="0.2">
      <c r="A44" s="134"/>
      <c r="B44" s="134"/>
    </row>
    <row r="45" spans="1:2" x14ac:dyDescent="0.2">
      <c r="A45" s="134"/>
      <c r="B45" s="134"/>
    </row>
    <row r="46" spans="1:2" x14ac:dyDescent="0.2">
      <c r="A46" s="134"/>
      <c r="B46" s="134"/>
    </row>
    <row r="47" spans="1:2" x14ac:dyDescent="0.2">
      <c r="A47" s="134"/>
      <c r="B47" s="134"/>
    </row>
    <row r="48" spans="1:2" x14ac:dyDescent="0.2">
      <c r="A48" s="134"/>
      <c r="B48" s="134"/>
    </row>
    <row r="49" spans="1:2" x14ac:dyDescent="0.2">
      <c r="A49" s="134"/>
      <c r="B49" s="134"/>
    </row>
    <row r="50" spans="1:2" x14ac:dyDescent="0.2">
      <c r="A50" s="134"/>
      <c r="B50" s="134"/>
    </row>
    <row r="51" spans="1:2" x14ac:dyDescent="0.2">
      <c r="A51" s="134"/>
      <c r="B51" s="134"/>
    </row>
    <row r="52" spans="1:2" x14ac:dyDescent="0.2">
      <c r="A52" s="134"/>
      <c r="B52" s="134"/>
    </row>
    <row r="53" spans="1:2" x14ac:dyDescent="0.2">
      <c r="A53" s="134"/>
      <c r="B53" s="134"/>
    </row>
    <row r="54" spans="1:2" x14ac:dyDescent="0.2">
      <c r="A54" s="134"/>
      <c r="B54" s="134"/>
    </row>
  </sheetData>
  <phoneticPr fontId="0" type="noConversion"/>
  <hyperlinks>
    <hyperlink ref="B3" r:id="rId1" xr:uid="{00000000-0004-0000-0300-000000000000}"/>
    <hyperlink ref="B9" r:id="rId2" xr:uid="{00000000-0004-0000-0300-000003000000}"/>
    <hyperlink ref="B27" r:id="rId3" xr:uid="{00000000-0004-0000-0300-000004000000}"/>
    <hyperlink ref="B13" r:id="rId4" xr:uid="{00000000-0004-0000-0300-000005000000}"/>
    <hyperlink ref="B14" r:id="rId5" xr:uid="{00000000-0004-0000-0300-000006000000}"/>
    <hyperlink ref="B26" r:id="rId6" xr:uid="{00000000-0004-0000-0300-000007000000}"/>
    <hyperlink ref="B19" r:id="rId7" xr:uid="{00000000-0004-0000-0300-000009000000}"/>
    <hyperlink ref="B20" r:id="rId8" xr:uid="{00000000-0004-0000-0300-00000A000000}"/>
    <hyperlink ref="B12" r:id="rId9" xr:uid="{00000000-0004-0000-0300-000012000000}"/>
    <hyperlink ref="B15" r:id="rId10" xr:uid="{00000000-0004-0000-0300-000013000000}"/>
    <hyperlink ref="B17" r:id="rId11" xr:uid="{00000000-0004-0000-0300-000014000000}"/>
    <hyperlink ref="B18" r:id="rId12" xr:uid="{00000000-0004-0000-0300-000015000000}"/>
    <hyperlink ref="B16" r:id="rId13" location="/" xr:uid="{00000000-0004-0000-0300-000017000000}"/>
    <hyperlink ref="B21" r:id="rId14" xr:uid="{00000000-0004-0000-0300-000018000000}"/>
    <hyperlink ref="B5" r:id="rId15" xr:uid="{052C55E0-E49A-40D8-A5B4-32E7970A9D42}"/>
    <hyperlink ref="B11" r:id="rId16" xr:uid="{7C002051-8128-4869-82E8-1F0A95FA2D03}"/>
    <hyperlink ref="B22" r:id="rId17" xr:uid="{49A44E10-EDB5-4656-B52B-15E909DBF38B}"/>
    <hyperlink ref="B23" r:id="rId18" xr:uid="{6955177B-87E8-42DE-A484-5150DC1F8A99}"/>
    <hyperlink ref="B24" r:id="rId19" xr:uid="{531B9120-DCD4-4AE1-8ECB-A3E32BD00F2A}"/>
    <hyperlink ref="B25" r:id="rId20" xr:uid="{BC3B60B3-F04C-4837-9246-33D2685E4090}"/>
  </hyperlinks>
  <pageMargins left="0.75" right="0.75" top="1" bottom="1" header="0.5" footer="0.5"/>
  <pageSetup orientation="portrait" r:id="rId2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G291"/>
  <sheetViews>
    <sheetView topLeftCell="A78" zoomScaleNormal="100" workbookViewId="0">
      <selection activeCell="C84" sqref="C84"/>
    </sheetView>
  </sheetViews>
  <sheetFormatPr defaultRowHeight="12.75" x14ac:dyDescent="0.2"/>
  <cols>
    <col min="1" max="1" width="13.28515625" style="172" customWidth="1"/>
    <col min="2" max="2" width="32" style="176" customWidth="1"/>
    <col min="3" max="3" width="80.5703125" style="170" customWidth="1"/>
    <col min="4" max="4" width="13.7109375" style="247" bestFit="1" customWidth="1"/>
    <col min="5" max="16384" width="9.140625" style="170"/>
  </cols>
  <sheetData>
    <row r="1" spans="1:3" x14ac:dyDescent="0.2">
      <c r="A1" s="301" t="s">
        <v>215</v>
      </c>
      <c r="B1" s="305" t="s">
        <v>48</v>
      </c>
      <c r="C1" s="303" t="s">
        <v>25</v>
      </c>
    </row>
    <row r="2" spans="1:3" x14ac:dyDescent="0.2">
      <c r="A2" s="302"/>
      <c r="B2" s="306"/>
      <c r="C2" s="304"/>
    </row>
    <row r="3" spans="1:3" x14ac:dyDescent="0.2">
      <c r="A3" s="171" t="s">
        <v>0</v>
      </c>
    </row>
    <row r="4" spans="1:3" x14ac:dyDescent="0.2">
      <c r="A4" s="172">
        <v>39503</v>
      </c>
      <c r="B4" s="173" t="s">
        <v>186</v>
      </c>
      <c r="C4" s="151" t="s">
        <v>187</v>
      </c>
    </row>
    <row r="5" spans="1:3" x14ac:dyDescent="0.2">
      <c r="A5" s="172">
        <v>39503</v>
      </c>
      <c r="B5" s="173" t="s">
        <v>191</v>
      </c>
      <c r="C5" s="151" t="s">
        <v>188</v>
      </c>
    </row>
    <row r="6" spans="1:3" x14ac:dyDescent="0.2">
      <c r="B6" s="173"/>
      <c r="C6" s="151" t="s">
        <v>189</v>
      </c>
    </row>
    <row r="7" spans="1:3" x14ac:dyDescent="0.2">
      <c r="B7" s="173"/>
      <c r="C7" s="151" t="s">
        <v>190</v>
      </c>
    </row>
    <row r="8" spans="1:3" x14ac:dyDescent="0.2">
      <c r="A8" s="172">
        <v>39503</v>
      </c>
      <c r="B8" s="173" t="s">
        <v>203</v>
      </c>
      <c r="C8" s="151"/>
    </row>
    <row r="9" spans="1:3" x14ac:dyDescent="0.2">
      <c r="A9" s="177">
        <v>39661</v>
      </c>
      <c r="B9" s="176" t="s">
        <v>205</v>
      </c>
    </row>
    <row r="10" spans="1:3" x14ac:dyDescent="0.2">
      <c r="A10" s="177">
        <v>39661</v>
      </c>
      <c r="B10" s="176" t="s">
        <v>206</v>
      </c>
      <c r="C10" s="170" t="s">
        <v>207</v>
      </c>
    </row>
    <row r="11" spans="1:3" x14ac:dyDescent="0.2">
      <c r="A11" s="174">
        <v>39995</v>
      </c>
      <c r="B11" s="173" t="s">
        <v>230</v>
      </c>
      <c r="C11" s="151" t="s">
        <v>216</v>
      </c>
    </row>
    <row r="12" spans="1:3" x14ac:dyDescent="0.2">
      <c r="A12" s="174">
        <v>39995</v>
      </c>
      <c r="B12" s="173" t="s">
        <v>229</v>
      </c>
    </row>
    <row r="13" spans="1:3" x14ac:dyDescent="0.2">
      <c r="A13" s="174">
        <v>39995</v>
      </c>
      <c r="B13" s="173" t="s">
        <v>228</v>
      </c>
    </row>
    <row r="14" spans="1:3" x14ac:dyDescent="0.2">
      <c r="A14" s="174">
        <v>39995</v>
      </c>
      <c r="B14" s="173" t="s">
        <v>220</v>
      </c>
    </row>
    <row r="15" spans="1:3" x14ac:dyDescent="0.2">
      <c r="A15" s="177">
        <v>40336</v>
      </c>
      <c r="B15" s="176" t="s">
        <v>205</v>
      </c>
      <c r="C15" s="170" t="s">
        <v>248</v>
      </c>
    </row>
    <row r="16" spans="1:3" x14ac:dyDescent="0.2">
      <c r="A16" s="177" t="s">
        <v>253</v>
      </c>
      <c r="B16" s="176" t="s">
        <v>252</v>
      </c>
      <c r="C16" s="170" t="s">
        <v>249</v>
      </c>
    </row>
    <row r="17" spans="1:3" x14ac:dyDescent="0.2">
      <c r="A17" s="177" t="s">
        <v>253</v>
      </c>
      <c r="B17" s="176" t="s">
        <v>252</v>
      </c>
      <c r="C17" s="170" t="s">
        <v>250</v>
      </c>
    </row>
    <row r="18" spans="1:3" x14ac:dyDescent="0.2">
      <c r="A18" s="177" t="s">
        <v>253</v>
      </c>
      <c r="B18" s="176" t="s">
        <v>252</v>
      </c>
      <c r="C18" s="170" t="s">
        <v>251</v>
      </c>
    </row>
    <row r="19" spans="1:3" x14ac:dyDescent="0.2">
      <c r="A19" s="177">
        <v>40336</v>
      </c>
      <c r="B19" s="176" t="s">
        <v>240</v>
      </c>
      <c r="C19" s="170" t="s">
        <v>241</v>
      </c>
    </row>
    <row r="20" spans="1:3" x14ac:dyDescent="0.2">
      <c r="A20" s="177">
        <v>40336</v>
      </c>
      <c r="B20" s="176" t="s">
        <v>124</v>
      </c>
      <c r="C20" s="170" t="s">
        <v>254</v>
      </c>
    </row>
    <row r="21" spans="1:3" x14ac:dyDescent="0.2">
      <c r="A21" s="177" t="s">
        <v>253</v>
      </c>
      <c r="B21" s="176" t="s">
        <v>252</v>
      </c>
      <c r="C21" s="170" t="s">
        <v>255</v>
      </c>
    </row>
    <row r="22" spans="1:3" x14ac:dyDescent="0.2">
      <c r="A22" s="177">
        <v>40336</v>
      </c>
      <c r="B22" s="176" t="s">
        <v>256</v>
      </c>
      <c r="C22" s="170" t="s">
        <v>257</v>
      </c>
    </row>
    <row r="23" spans="1:3" x14ac:dyDescent="0.2">
      <c r="A23" s="177">
        <v>40336</v>
      </c>
      <c r="B23" s="176" t="s">
        <v>125</v>
      </c>
      <c r="C23" s="170" t="s">
        <v>266</v>
      </c>
    </row>
    <row r="24" spans="1:3" x14ac:dyDescent="0.2">
      <c r="A24" s="177" t="s">
        <v>253</v>
      </c>
      <c r="B24" s="176" t="s">
        <v>252</v>
      </c>
      <c r="C24" s="170" t="s">
        <v>267</v>
      </c>
    </row>
    <row r="25" spans="1:3" x14ac:dyDescent="0.2">
      <c r="A25" s="177">
        <v>40356</v>
      </c>
      <c r="B25" s="176" t="s">
        <v>263</v>
      </c>
      <c r="C25" s="170" t="s">
        <v>264</v>
      </c>
    </row>
    <row r="26" spans="1:3" x14ac:dyDescent="0.2">
      <c r="A26" s="177" t="s">
        <v>253</v>
      </c>
      <c r="B26" s="176" t="s">
        <v>252</v>
      </c>
      <c r="C26" s="170" t="s">
        <v>265</v>
      </c>
    </row>
    <row r="27" spans="1:3" x14ac:dyDescent="0.2">
      <c r="A27" s="177">
        <v>40336</v>
      </c>
      <c r="B27" s="176" t="s">
        <v>128</v>
      </c>
      <c r="C27" s="170" t="s">
        <v>258</v>
      </c>
    </row>
    <row r="28" spans="1:3" x14ac:dyDescent="0.2">
      <c r="A28" s="177" t="s">
        <v>253</v>
      </c>
      <c r="B28" s="176" t="s">
        <v>252</v>
      </c>
      <c r="C28" s="170" t="s">
        <v>259</v>
      </c>
    </row>
    <row r="29" spans="1:3" x14ac:dyDescent="0.2">
      <c r="A29" s="177">
        <v>40336</v>
      </c>
      <c r="B29" s="179" t="s">
        <v>238</v>
      </c>
      <c r="C29" s="170" t="s">
        <v>260</v>
      </c>
    </row>
    <row r="30" spans="1:3" x14ac:dyDescent="0.2">
      <c r="A30" s="177">
        <v>40356</v>
      </c>
      <c r="B30" s="176" t="s">
        <v>261</v>
      </c>
      <c r="C30" s="170" t="s">
        <v>262</v>
      </c>
    </row>
    <row r="31" spans="1:3" x14ac:dyDescent="0.2">
      <c r="A31" s="177">
        <v>40336</v>
      </c>
      <c r="B31" s="176" t="s">
        <v>203</v>
      </c>
      <c r="C31" s="170" t="s">
        <v>268</v>
      </c>
    </row>
    <row r="32" spans="1:3" x14ac:dyDescent="0.2">
      <c r="A32" s="172">
        <v>40533</v>
      </c>
      <c r="B32" s="173" t="s">
        <v>263</v>
      </c>
      <c r="C32" s="151" t="s">
        <v>274</v>
      </c>
    </row>
    <row r="33" spans="1:4" x14ac:dyDescent="0.2">
      <c r="A33" s="172" t="s">
        <v>253</v>
      </c>
      <c r="B33" s="173" t="s">
        <v>252</v>
      </c>
      <c r="C33" s="151" t="s">
        <v>275</v>
      </c>
    </row>
    <row r="34" spans="1:4" x14ac:dyDescent="0.2">
      <c r="A34" s="177">
        <v>40555</v>
      </c>
      <c r="B34" s="176" t="s">
        <v>128</v>
      </c>
      <c r="C34" s="170" t="s">
        <v>279</v>
      </c>
    </row>
    <row r="35" spans="1:4" x14ac:dyDescent="0.2">
      <c r="A35" s="177" t="s">
        <v>253</v>
      </c>
      <c r="B35" s="176" t="s">
        <v>252</v>
      </c>
      <c r="C35" s="170" t="s">
        <v>280</v>
      </c>
    </row>
    <row r="36" spans="1:4" x14ac:dyDescent="0.2">
      <c r="A36" s="172">
        <v>40882</v>
      </c>
      <c r="B36" s="173" t="s">
        <v>289</v>
      </c>
      <c r="C36" s="151" t="s">
        <v>304</v>
      </c>
    </row>
    <row r="37" spans="1:4" x14ac:dyDescent="0.2">
      <c r="A37" s="172">
        <v>40882</v>
      </c>
      <c r="B37" s="173" t="s">
        <v>303</v>
      </c>
      <c r="C37" s="151" t="s">
        <v>304</v>
      </c>
    </row>
    <row r="38" spans="1:4" x14ac:dyDescent="0.2">
      <c r="A38" s="172">
        <v>40882</v>
      </c>
      <c r="B38" s="173" t="s">
        <v>269</v>
      </c>
      <c r="C38" s="151" t="s">
        <v>305</v>
      </c>
    </row>
    <row r="39" spans="1:4" x14ac:dyDescent="0.2">
      <c r="A39" s="172">
        <v>40882</v>
      </c>
      <c r="B39" s="173" t="s">
        <v>270</v>
      </c>
      <c r="C39" s="151" t="s">
        <v>305</v>
      </c>
    </row>
    <row r="40" spans="1:4" x14ac:dyDescent="0.2">
      <c r="A40" s="172">
        <v>40882</v>
      </c>
      <c r="B40" s="173" t="s">
        <v>286</v>
      </c>
      <c r="C40" s="151" t="s">
        <v>305</v>
      </c>
    </row>
    <row r="41" spans="1:4" s="212" customFormat="1" ht="25.5" x14ac:dyDescent="0.2">
      <c r="A41" s="214">
        <v>41011</v>
      </c>
      <c r="B41" s="215" t="s">
        <v>115</v>
      </c>
      <c r="C41" s="216" t="s">
        <v>311</v>
      </c>
      <c r="D41" s="237"/>
    </row>
    <row r="42" spans="1:4" s="212" customFormat="1" ht="25.5" x14ac:dyDescent="0.2">
      <c r="A42" s="214">
        <v>41011</v>
      </c>
      <c r="B42" s="215" t="s">
        <v>208</v>
      </c>
      <c r="C42" s="216" t="s">
        <v>312</v>
      </c>
      <c r="D42" s="237"/>
    </row>
    <row r="43" spans="1:4" s="212" customFormat="1" ht="25.5" x14ac:dyDescent="0.2">
      <c r="A43" s="214">
        <v>41011</v>
      </c>
      <c r="B43" s="215" t="s">
        <v>117</v>
      </c>
      <c r="C43" s="216" t="s">
        <v>313</v>
      </c>
      <c r="D43" s="237"/>
    </row>
    <row r="44" spans="1:4" s="212" customFormat="1" ht="25.5" x14ac:dyDescent="0.2">
      <c r="A44" s="214">
        <v>41011</v>
      </c>
      <c r="B44" s="215" t="s">
        <v>237</v>
      </c>
      <c r="C44" s="216" t="s">
        <v>314</v>
      </c>
      <c r="D44" s="237"/>
    </row>
    <row r="45" spans="1:4" s="212" customFormat="1" x14ac:dyDescent="0.2">
      <c r="A45" s="209">
        <v>41099</v>
      </c>
      <c r="B45" s="210" t="s">
        <v>324</v>
      </c>
      <c r="C45" s="211" t="s">
        <v>325</v>
      </c>
      <c r="D45" s="237"/>
    </row>
    <row r="46" spans="1:4" s="212" customFormat="1" ht="25.5" x14ac:dyDescent="0.2">
      <c r="A46" s="209">
        <v>41099</v>
      </c>
      <c r="B46" s="210" t="s">
        <v>205</v>
      </c>
      <c r="C46" s="211" t="s">
        <v>316</v>
      </c>
      <c r="D46" s="237"/>
    </row>
    <row r="47" spans="1:4" s="212" customFormat="1" x14ac:dyDescent="0.2">
      <c r="A47" s="209">
        <v>41099</v>
      </c>
      <c r="B47" s="210" t="s">
        <v>124</v>
      </c>
      <c r="C47" s="211" t="s">
        <v>318</v>
      </c>
      <c r="D47" s="237"/>
    </row>
    <row r="48" spans="1:4" s="212" customFormat="1" x14ac:dyDescent="0.2">
      <c r="A48" s="209">
        <v>41099</v>
      </c>
      <c r="B48" s="210" t="s">
        <v>124</v>
      </c>
      <c r="C48" s="211" t="s">
        <v>319</v>
      </c>
      <c r="D48" s="237"/>
    </row>
    <row r="49" spans="1:4" s="212" customFormat="1" x14ac:dyDescent="0.2">
      <c r="A49" s="209">
        <v>41099</v>
      </c>
      <c r="B49" s="210" t="s">
        <v>128</v>
      </c>
      <c r="C49" s="211" t="s">
        <v>320</v>
      </c>
      <c r="D49" s="237"/>
    </row>
    <row r="50" spans="1:4" s="212" customFormat="1" ht="25.5" x14ac:dyDescent="0.2">
      <c r="A50" s="209">
        <v>41099</v>
      </c>
      <c r="B50" s="210" t="s">
        <v>286</v>
      </c>
      <c r="C50" s="211" t="s">
        <v>321</v>
      </c>
      <c r="D50" s="237"/>
    </row>
    <row r="51" spans="1:4" s="212" customFormat="1" x14ac:dyDescent="0.2">
      <c r="A51" s="214">
        <v>41255</v>
      </c>
      <c r="B51" s="215" t="s">
        <v>334</v>
      </c>
      <c r="C51" s="216" t="s">
        <v>335</v>
      </c>
      <c r="D51" s="237"/>
    </row>
    <row r="52" spans="1:4" s="212" customFormat="1" ht="25.5" x14ac:dyDescent="0.2">
      <c r="A52" s="214">
        <v>41323</v>
      </c>
      <c r="B52" s="215" t="s">
        <v>203</v>
      </c>
      <c r="C52" s="216" t="s">
        <v>376</v>
      </c>
      <c r="D52" s="237"/>
    </row>
    <row r="53" spans="1:4" s="212" customFormat="1" ht="38.25" x14ac:dyDescent="0.2">
      <c r="A53" s="209">
        <v>41338</v>
      </c>
      <c r="B53" s="210" t="s">
        <v>205</v>
      </c>
      <c r="C53" s="211" t="s">
        <v>378</v>
      </c>
      <c r="D53" s="237"/>
    </row>
    <row r="54" spans="1:4" s="212" customFormat="1" ht="25.5" x14ac:dyDescent="0.2">
      <c r="A54" s="209">
        <v>41338</v>
      </c>
      <c r="B54" s="210" t="s">
        <v>286</v>
      </c>
      <c r="C54" s="211" t="s">
        <v>377</v>
      </c>
      <c r="D54" s="237"/>
    </row>
    <row r="55" spans="1:4" s="212" customFormat="1" ht="25.5" x14ac:dyDescent="0.2">
      <c r="A55" s="209">
        <v>41338</v>
      </c>
      <c r="B55" s="210" t="s">
        <v>285</v>
      </c>
      <c r="C55" s="211" t="s">
        <v>379</v>
      </c>
      <c r="D55" s="237"/>
    </row>
    <row r="56" spans="1:4" s="212" customFormat="1" x14ac:dyDescent="0.2">
      <c r="A56" s="214">
        <v>41612</v>
      </c>
      <c r="B56" s="215" t="s">
        <v>205</v>
      </c>
      <c r="C56" s="212" t="s">
        <v>385</v>
      </c>
      <c r="D56" s="237"/>
    </row>
    <row r="57" spans="1:4" s="212" customFormat="1" x14ac:dyDescent="0.2">
      <c r="A57" s="214">
        <v>41612</v>
      </c>
      <c r="B57" s="215" t="s">
        <v>124</v>
      </c>
      <c r="C57" s="212" t="s">
        <v>385</v>
      </c>
      <c r="D57" s="237"/>
    </row>
    <row r="58" spans="1:4" s="212" customFormat="1" ht="25.5" x14ac:dyDescent="0.2">
      <c r="A58" s="214">
        <v>41612</v>
      </c>
      <c r="B58" s="215" t="s">
        <v>386</v>
      </c>
      <c r="C58" s="216" t="s">
        <v>387</v>
      </c>
      <c r="D58" s="237"/>
    </row>
    <row r="59" spans="1:4" s="212" customFormat="1" ht="25.5" x14ac:dyDescent="0.2">
      <c r="A59" s="214">
        <v>41612</v>
      </c>
      <c r="B59" s="215" t="s">
        <v>289</v>
      </c>
      <c r="C59" s="216" t="s">
        <v>388</v>
      </c>
      <c r="D59" s="237"/>
    </row>
    <row r="60" spans="1:4" s="213" customFormat="1" ht="25.5" x14ac:dyDescent="0.2">
      <c r="A60" s="209">
        <v>41990</v>
      </c>
      <c r="B60" s="210" t="s">
        <v>332</v>
      </c>
      <c r="C60" s="211" t="s">
        <v>442</v>
      </c>
    </row>
    <row r="61" spans="1:4" s="213" customFormat="1" ht="25.5" x14ac:dyDescent="0.2">
      <c r="A61" s="209">
        <v>41990</v>
      </c>
      <c r="B61" s="210" t="s">
        <v>205</v>
      </c>
      <c r="C61" s="211" t="s">
        <v>444</v>
      </c>
    </row>
    <row r="62" spans="1:4" s="212" customFormat="1" ht="25.5" x14ac:dyDescent="0.2">
      <c r="A62" s="214">
        <v>42739</v>
      </c>
      <c r="B62" s="215" t="s">
        <v>205</v>
      </c>
      <c r="C62" s="216" t="s">
        <v>473</v>
      </c>
      <c r="D62" s="237"/>
    </row>
    <row r="63" spans="1:4" s="212" customFormat="1" x14ac:dyDescent="0.2">
      <c r="A63" s="214">
        <v>42739</v>
      </c>
      <c r="B63" s="215" t="s">
        <v>240</v>
      </c>
      <c r="C63" s="216" t="s">
        <v>475</v>
      </c>
      <c r="D63" s="237"/>
    </row>
    <row r="64" spans="1:4" x14ac:dyDescent="0.2">
      <c r="A64" s="214">
        <v>42739</v>
      </c>
      <c r="B64" s="176" t="s">
        <v>256</v>
      </c>
      <c r="C64" s="170" t="s">
        <v>461</v>
      </c>
    </row>
    <row r="65" spans="1:4" s="212" customFormat="1" x14ac:dyDescent="0.2">
      <c r="A65" s="214">
        <v>42739</v>
      </c>
      <c r="B65" s="215" t="s">
        <v>396</v>
      </c>
      <c r="C65" s="216" t="s">
        <v>472</v>
      </c>
      <c r="D65" s="237"/>
    </row>
    <row r="66" spans="1:4" s="212" customFormat="1" x14ac:dyDescent="0.2">
      <c r="A66" s="214">
        <v>42739</v>
      </c>
      <c r="B66" s="215" t="s">
        <v>333</v>
      </c>
      <c r="C66" s="216" t="s">
        <v>462</v>
      </c>
      <c r="D66" s="237"/>
    </row>
    <row r="67" spans="1:4" s="213" customFormat="1" x14ac:dyDescent="0.2">
      <c r="A67" s="209">
        <v>42963</v>
      </c>
      <c r="B67" s="210" t="s">
        <v>534</v>
      </c>
      <c r="C67" s="211" t="s">
        <v>535</v>
      </c>
    </row>
    <row r="68" spans="1:4" ht="25.5" x14ac:dyDescent="0.2">
      <c r="A68" s="214">
        <v>43026</v>
      </c>
      <c r="B68" s="215" t="s">
        <v>515</v>
      </c>
      <c r="C68" s="216" t="s">
        <v>539</v>
      </c>
      <c r="D68" s="237"/>
    </row>
    <row r="69" spans="1:4" s="212" customFormat="1" ht="25.5" x14ac:dyDescent="0.2">
      <c r="A69" s="209">
        <v>43192</v>
      </c>
      <c r="B69" s="210" t="s">
        <v>240</v>
      </c>
      <c r="C69" s="211" t="s">
        <v>553</v>
      </c>
      <c r="D69" s="237"/>
    </row>
    <row r="70" spans="1:4" s="212" customFormat="1" ht="25.5" x14ac:dyDescent="0.2">
      <c r="A70" s="214">
        <v>43258</v>
      </c>
      <c r="B70" s="212" t="s">
        <v>487</v>
      </c>
      <c r="C70" s="216" t="s">
        <v>571</v>
      </c>
      <c r="D70" s="237"/>
    </row>
    <row r="71" spans="1:4" s="212" customFormat="1" ht="25.5" x14ac:dyDescent="0.2">
      <c r="A71" s="214">
        <v>43258</v>
      </c>
      <c r="B71" s="212" t="s">
        <v>240</v>
      </c>
      <c r="C71" s="216" t="s">
        <v>570</v>
      </c>
      <c r="D71" s="237"/>
    </row>
    <row r="72" spans="1:4" s="212" customFormat="1" ht="76.5" x14ac:dyDescent="0.2">
      <c r="A72" s="214">
        <v>43258</v>
      </c>
      <c r="B72" s="212" t="s">
        <v>517</v>
      </c>
      <c r="C72" s="216" t="s">
        <v>575</v>
      </c>
      <c r="D72" s="237"/>
    </row>
    <row r="73" spans="1:4" s="212" customFormat="1" ht="38.25" x14ac:dyDescent="0.2">
      <c r="A73" s="214">
        <v>43258</v>
      </c>
      <c r="B73" s="212" t="s">
        <v>521</v>
      </c>
      <c r="C73" s="216" t="s">
        <v>574</v>
      </c>
      <c r="D73" s="237"/>
    </row>
    <row r="74" spans="1:4" x14ac:dyDescent="0.2">
      <c r="A74" s="214">
        <v>43258</v>
      </c>
      <c r="B74" s="179" t="s">
        <v>560</v>
      </c>
      <c r="C74" s="179" t="s">
        <v>573</v>
      </c>
    </row>
    <row r="75" spans="1:4" s="212" customFormat="1" ht="25.5" x14ac:dyDescent="0.2">
      <c r="A75" s="214">
        <v>43258</v>
      </c>
      <c r="B75" s="212" t="s">
        <v>572</v>
      </c>
      <c r="C75" s="216" t="s">
        <v>580</v>
      </c>
      <c r="D75" s="237"/>
    </row>
    <row r="76" spans="1:4" s="212" customFormat="1" ht="25.5" x14ac:dyDescent="0.2">
      <c r="A76" s="214">
        <v>43258</v>
      </c>
      <c r="B76" s="215" t="s">
        <v>481</v>
      </c>
      <c r="C76" s="216" t="s">
        <v>556</v>
      </c>
      <c r="D76" s="237"/>
    </row>
    <row r="77" spans="1:4" s="213" customFormat="1" ht="25.5" x14ac:dyDescent="0.2">
      <c r="A77" s="209">
        <v>43462</v>
      </c>
      <c r="B77" s="213" t="s">
        <v>585</v>
      </c>
      <c r="C77" s="211" t="s">
        <v>586</v>
      </c>
    </row>
    <row r="78" spans="1:4" s="212" customFormat="1" ht="25.5" x14ac:dyDescent="0.2">
      <c r="A78" s="214">
        <v>43837</v>
      </c>
      <c r="B78" s="215" t="s">
        <v>582</v>
      </c>
      <c r="C78" s="216" t="s">
        <v>620</v>
      </c>
      <c r="D78" s="237"/>
    </row>
    <row r="79" spans="1:4" s="213" customFormat="1" ht="25.5" x14ac:dyDescent="0.2">
      <c r="A79" s="209">
        <v>44077</v>
      </c>
      <c r="B79" s="213" t="s">
        <v>642</v>
      </c>
      <c r="C79" s="211" t="s">
        <v>647</v>
      </c>
    </row>
    <row r="80" spans="1:4" s="213" customFormat="1" x14ac:dyDescent="0.2">
      <c r="A80" s="209">
        <v>44077</v>
      </c>
      <c r="B80" s="213" t="s">
        <v>645</v>
      </c>
      <c r="C80" s="211" t="s">
        <v>648</v>
      </c>
    </row>
    <row r="81" spans="1:4" s="151" customFormat="1" x14ac:dyDescent="0.2">
      <c r="A81" s="209">
        <v>44176</v>
      </c>
      <c r="B81" s="152" t="s">
        <v>674</v>
      </c>
      <c r="C81" s="231" t="s">
        <v>675</v>
      </c>
    </row>
    <row r="82" spans="1:4" s="151" customFormat="1" x14ac:dyDescent="0.2">
      <c r="A82" s="209">
        <v>44176</v>
      </c>
      <c r="B82" s="152" t="s">
        <v>672</v>
      </c>
      <c r="C82" s="231" t="s">
        <v>673</v>
      </c>
    </row>
    <row r="83" spans="1:4" s="151" customFormat="1" x14ac:dyDescent="0.2">
      <c r="A83" s="209">
        <v>44176</v>
      </c>
      <c r="B83" s="152" t="s">
        <v>683</v>
      </c>
      <c r="C83" s="231" t="s">
        <v>684</v>
      </c>
    </row>
    <row r="84" spans="1:4" s="151" customFormat="1" x14ac:dyDescent="0.2">
      <c r="A84" s="209">
        <v>44176</v>
      </c>
      <c r="B84" s="152" t="s">
        <v>748</v>
      </c>
      <c r="C84" s="231" t="s">
        <v>714</v>
      </c>
    </row>
    <row r="85" spans="1:4" s="213" customFormat="1" ht="25.5" x14ac:dyDescent="0.2">
      <c r="A85" s="209">
        <v>44176</v>
      </c>
      <c r="B85" s="213" t="s">
        <v>764</v>
      </c>
      <c r="C85" s="211" t="s">
        <v>765</v>
      </c>
    </row>
    <row r="86" spans="1:4" x14ac:dyDescent="0.2">
      <c r="A86" s="214">
        <v>44476</v>
      </c>
      <c r="B86" s="212" t="s">
        <v>773</v>
      </c>
      <c r="C86" s="234" t="s">
        <v>771</v>
      </c>
    </row>
    <row r="87" spans="1:4" s="263" customFormat="1" x14ac:dyDescent="0.2">
      <c r="A87" s="257">
        <v>45937</v>
      </c>
      <c r="B87" s="263" t="s">
        <v>645</v>
      </c>
      <c r="C87" s="259" t="s">
        <v>922</v>
      </c>
    </row>
    <row r="88" spans="1:4" s="263" customFormat="1" ht="25.5" x14ac:dyDescent="0.2">
      <c r="A88" s="257">
        <v>45937</v>
      </c>
      <c r="B88" s="263" t="s">
        <v>487</v>
      </c>
      <c r="C88" s="259" t="s">
        <v>933</v>
      </c>
    </row>
    <row r="89" spans="1:4" s="265" customFormat="1" ht="25.5" x14ac:dyDescent="0.2">
      <c r="A89" s="257">
        <v>45937</v>
      </c>
      <c r="B89" s="264" t="s">
        <v>240</v>
      </c>
      <c r="C89" s="259" t="s">
        <v>1011</v>
      </c>
    </row>
    <row r="90" spans="1:4" s="265" customFormat="1" ht="25.5" x14ac:dyDescent="0.2">
      <c r="A90" s="257">
        <v>45937</v>
      </c>
      <c r="B90" s="264" t="s">
        <v>838</v>
      </c>
      <c r="C90" s="259" t="s">
        <v>1082</v>
      </c>
    </row>
    <row r="91" spans="1:4" x14ac:dyDescent="0.2">
      <c r="B91" s="173"/>
      <c r="C91" s="151"/>
      <c r="D91" s="260"/>
    </row>
    <row r="92" spans="1:4" x14ac:dyDescent="0.2">
      <c r="B92" s="173"/>
      <c r="C92" s="151"/>
      <c r="D92" s="260"/>
    </row>
    <row r="93" spans="1:4" x14ac:dyDescent="0.2">
      <c r="B93" s="173" t="s">
        <v>88</v>
      </c>
      <c r="C93" s="151"/>
    </row>
    <row r="94" spans="1:4" x14ac:dyDescent="0.2">
      <c r="A94" s="220" t="s">
        <v>1</v>
      </c>
    </row>
    <row r="95" spans="1:4" x14ac:dyDescent="0.2">
      <c r="A95" s="172">
        <v>39483</v>
      </c>
      <c r="B95" s="173" t="s">
        <v>121</v>
      </c>
      <c r="C95" s="151" t="s">
        <v>176</v>
      </c>
    </row>
    <row r="96" spans="1:4" x14ac:dyDescent="0.2">
      <c r="A96" s="174">
        <v>39483</v>
      </c>
      <c r="B96" s="173" t="s">
        <v>178</v>
      </c>
      <c r="C96" s="151" t="s">
        <v>179</v>
      </c>
    </row>
    <row r="97" spans="1:3" x14ac:dyDescent="0.2">
      <c r="A97" s="174"/>
      <c r="C97" s="151" t="s">
        <v>175</v>
      </c>
    </row>
    <row r="98" spans="1:3" x14ac:dyDescent="0.2">
      <c r="A98" s="174">
        <v>39483</v>
      </c>
      <c r="B98" s="173" t="s">
        <v>180</v>
      </c>
      <c r="C98" s="151" t="s">
        <v>177</v>
      </c>
    </row>
    <row r="99" spans="1:3" x14ac:dyDescent="0.2">
      <c r="A99" s="174"/>
      <c r="C99" s="151" t="s">
        <v>174</v>
      </c>
    </row>
    <row r="100" spans="1:3" x14ac:dyDescent="0.2">
      <c r="A100" s="174">
        <v>39483</v>
      </c>
      <c r="B100" s="173" t="s">
        <v>125</v>
      </c>
      <c r="C100" s="151" t="s">
        <v>182</v>
      </c>
    </row>
    <row r="101" spans="1:3" x14ac:dyDescent="0.2">
      <c r="A101" s="174"/>
      <c r="B101" s="173"/>
      <c r="C101" s="151" t="s">
        <v>181</v>
      </c>
    </row>
    <row r="102" spans="1:3" x14ac:dyDescent="0.2">
      <c r="A102" s="174"/>
      <c r="B102" s="173"/>
      <c r="C102" s="151" t="s">
        <v>184</v>
      </c>
    </row>
    <row r="103" spans="1:3" x14ac:dyDescent="0.2">
      <c r="A103" s="174"/>
      <c r="B103" s="173"/>
      <c r="C103" s="151" t="s">
        <v>183</v>
      </c>
    </row>
    <row r="104" spans="1:3" x14ac:dyDescent="0.2">
      <c r="A104" s="174">
        <v>39483</v>
      </c>
      <c r="B104" s="173" t="s">
        <v>127</v>
      </c>
      <c r="C104" s="151" t="s">
        <v>185</v>
      </c>
    </row>
    <row r="105" spans="1:3" x14ac:dyDescent="0.2">
      <c r="A105" s="175">
        <v>39878</v>
      </c>
      <c r="B105" s="176" t="s">
        <v>128</v>
      </c>
      <c r="C105" s="170" t="s">
        <v>210</v>
      </c>
    </row>
    <row r="106" spans="1:3" x14ac:dyDescent="0.2">
      <c r="A106" s="175">
        <v>39878</v>
      </c>
      <c r="B106" s="176" t="s">
        <v>122</v>
      </c>
      <c r="C106" s="170" t="s">
        <v>211</v>
      </c>
    </row>
    <row r="107" spans="1:3" x14ac:dyDescent="0.2">
      <c r="A107" s="175"/>
      <c r="B107" s="178"/>
      <c r="C107" s="170" t="s">
        <v>212</v>
      </c>
    </row>
    <row r="108" spans="1:3" x14ac:dyDescent="0.2">
      <c r="A108" s="175">
        <v>39878</v>
      </c>
      <c r="B108" s="176" t="s">
        <v>129</v>
      </c>
      <c r="C108" s="170" t="s">
        <v>213</v>
      </c>
    </row>
    <row r="109" spans="1:3" x14ac:dyDescent="0.2">
      <c r="A109" s="175">
        <v>39878</v>
      </c>
      <c r="B109" s="176" t="s">
        <v>129</v>
      </c>
      <c r="C109" s="170" t="s">
        <v>221</v>
      </c>
    </row>
    <row r="110" spans="1:3" x14ac:dyDescent="0.2">
      <c r="A110" s="175">
        <v>39878</v>
      </c>
      <c r="B110" s="176" t="s">
        <v>227</v>
      </c>
      <c r="C110" s="179" t="s">
        <v>231</v>
      </c>
    </row>
    <row r="111" spans="1:3" x14ac:dyDescent="0.2">
      <c r="A111" s="175">
        <v>39878</v>
      </c>
      <c r="B111" s="176" t="s">
        <v>227</v>
      </c>
      <c r="C111" s="170" t="s">
        <v>235</v>
      </c>
    </row>
    <row r="112" spans="1:3" x14ac:dyDescent="0.2">
      <c r="A112" s="175">
        <v>39878</v>
      </c>
      <c r="B112" s="176" t="s">
        <v>125</v>
      </c>
      <c r="C112" s="170" t="s">
        <v>232</v>
      </c>
    </row>
    <row r="113" spans="1:4" x14ac:dyDescent="0.2">
      <c r="A113" s="177">
        <v>39878</v>
      </c>
      <c r="B113" s="176" t="s">
        <v>233</v>
      </c>
      <c r="C113" s="170" t="s">
        <v>234</v>
      </c>
    </row>
    <row r="114" spans="1:4" x14ac:dyDescent="0.2">
      <c r="A114" s="177">
        <v>39878</v>
      </c>
      <c r="B114" s="176" t="s">
        <v>126</v>
      </c>
      <c r="C114" s="170" t="s">
        <v>236</v>
      </c>
    </row>
    <row r="115" spans="1:4" x14ac:dyDescent="0.2">
      <c r="A115" s="172">
        <v>40336</v>
      </c>
      <c r="B115" s="173" t="s">
        <v>125</v>
      </c>
      <c r="C115" s="151" t="s">
        <v>242</v>
      </c>
    </row>
    <row r="116" spans="1:4" s="212" customFormat="1" x14ac:dyDescent="0.2">
      <c r="A116" s="214">
        <v>40555</v>
      </c>
      <c r="B116" s="215" t="s">
        <v>128</v>
      </c>
      <c r="C116" s="216" t="s">
        <v>322</v>
      </c>
      <c r="D116" s="237" t="s">
        <v>315</v>
      </c>
    </row>
    <row r="117" spans="1:4" x14ac:dyDescent="0.2">
      <c r="A117" s="177">
        <v>40555</v>
      </c>
      <c r="B117" s="176" t="s">
        <v>227</v>
      </c>
      <c r="C117" s="170" t="s">
        <v>273</v>
      </c>
    </row>
    <row r="118" spans="1:4" x14ac:dyDescent="0.2">
      <c r="A118" s="177">
        <v>40555</v>
      </c>
      <c r="B118" s="176" t="s">
        <v>122</v>
      </c>
      <c r="C118" s="170" t="s">
        <v>276</v>
      </c>
    </row>
    <row r="119" spans="1:4" x14ac:dyDescent="0.2">
      <c r="A119" s="177">
        <v>40555</v>
      </c>
      <c r="B119" s="176" t="s">
        <v>239</v>
      </c>
      <c r="C119" s="170" t="s">
        <v>278</v>
      </c>
    </row>
    <row r="120" spans="1:4" x14ac:dyDescent="0.2">
      <c r="A120" s="177">
        <v>40555</v>
      </c>
      <c r="B120" s="176" t="s">
        <v>326</v>
      </c>
      <c r="C120" s="170" t="s">
        <v>282</v>
      </c>
    </row>
    <row r="121" spans="1:4" x14ac:dyDescent="0.2">
      <c r="A121" s="177">
        <v>40555</v>
      </c>
      <c r="B121" s="176" t="s">
        <v>123</v>
      </c>
      <c r="C121" s="170" t="s">
        <v>283</v>
      </c>
    </row>
    <row r="122" spans="1:4" x14ac:dyDescent="0.2">
      <c r="A122" s="172">
        <v>40882</v>
      </c>
      <c r="B122" s="173" t="s">
        <v>290</v>
      </c>
      <c r="C122" s="151" t="s">
        <v>291</v>
      </c>
    </row>
    <row r="123" spans="1:4" x14ac:dyDescent="0.2">
      <c r="A123" s="172">
        <v>40882</v>
      </c>
      <c r="B123" s="173" t="s">
        <v>292</v>
      </c>
      <c r="C123" s="151" t="s">
        <v>293</v>
      </c>
    </row>
    <row r="124" spans="1:4" x14ac:dyDescent="0.2">
      <c r="A124" s="172">
        <v>40882</v>
      </c>
      <c r="B124" s="173" t="s">
        <v>292</v>
      </c>
      <c r="C124" s="151" t="s">
        <v>294</v>
      </c>
    </row>
    <row r="125" spans="1:4" x14ac:dyDescent="0.2">
      <c r="A125" s="172">
        <v>40882</v>
      </c>
      <c r="B125" s="173" t="s">
        <v>295</v>
      </c>
      <c r="C125" s="151" t="s">
        <v>296</v>
      </c>
    </row>
    <row r="126" spans="1:4" x14ac:dyDescent="0.2">
      <c r="A126" s="172">
        <v>40882</v>
      </c>
      <c r="B126" s="173" t="s">
        <v>295</v>
      </c>
      <c r="C126" s="151" t="s">
        <v>297</v>
      </c>
    </row>
    <row r="127" spans="1:4" x14ac:dyDescent="0.2">
      <c r="A127" s="172">
        <v>40882</v>
      </c>
      <c r="B127" s="173" t="s">
        <v>295</v>
      </c>
      <c r="C127" s="151" t="s">
        <v>298</v>
      </c>
    </row>
    <row r="128" spans="1:4" x14ac:dyDescent="0.2">
      <c r="A128" s="172">
        <v>40882</v>
      </c>
      <c r="B128" s="173" t="s">
        <v>295</v>
      </c>
      <c r="C128" s="151" t="s">
        <v>299</v>
      </c>
    </row>
    <row r="129" spans="1:4" s="212" customFormat="1" ht="25.5" x14ac:dyDescent="0.2">
      <c r="A129" s="209">
        <v>40882</v>
      </c>
      <c r="B129" s="210" t="s">
        <v>300</v>
      </c>
      <c r="C129" s="211" t="s">
        <v>301</v>
      </c>
      <c r="D129" s="237"/>
    </row>
    <row r="130" spans="1:4" s="212" customFormat="1" x14ac:dyDescent="0.2">
      <c r="A130" s="209">
        <v>40882</v>
      </c>
      <c r="B130" s="210" t="s">
        <v>290</v>
      </c>
      <c r="C130" s="213" t="s">
        <v>302</v>
      </c>
      <c r="D130" s="237"/>
    </row>
    <row r="131" spans="1:4" s="212" customFormat="1" ht="25.5" x14ac:dyDescent="0.2">
      <c r="A131" s="209">
        <v>40882</v>
      </c>
      <c r="B131" s="210" t="s">
        <v>237</v>
      </c>
      <c r="C131" s="211" t="s">
        <v>306</v>
      </c>
      <c r="D131" s="237"/>
    </row>
    <row r="132" spans="1:4" s="212" customFormat="1" ht="25.5" x14ac:dyDescent="0.2">
      <c r="A132" s="209">
        <v>40882</v>
      </c>
      <c r="B132" s="210" t="s">
        <v>290</v>
      </c>
      <c r="C132" s="211" t="s">
        <v>307</v>
      </c>
      <c r="D132" s="237"/>
    </row>
    <row r="133" spans="1:4" s="212" customFormat="1" x14ac:dyDescent="0.2">
      <c r="A133" s="214">
        <v>41011</v>
      </c>
      <c r="B133" s="215" t="s">
        <v>195</v>
      </c>
      <c r="C133" s="212" t="s">
        <v>310</v>
      </c>
      <c r="D133" s="237"/>
    </row>
    <row r="134" spans="1:4" s="212" customFormat="1" x14ac:dyDescent="0.2">
      <c r="A134" s="209">
        <v>41099</v>
      </c>
      <c r="B134" s="210" t="s">
        <v>233</v>
      </c>
      <c r="C134" s="213" t="s">
        <v>323</v>
      </c>
      <c r="D134" s="237"/>
    </row>
    <row r="135" spans="1:4" s="212" customFormat="1" ht="25.5" x14ac:dyDescent="0.2">
      <c r="A135" s="209">
        <v>41099</v>
      </c>
      <c r="B135" s="210" t="s">
        <v>123</v>
      </c>
      <c r="C135" s="211" t="s">
        <v>327</v>
      </c>
      <c r="D135" s="237"/>
    </row>
    <row r="136" spans="1:4" s="212" customFormat="1" x14ac:dyDescent="0.2">
      <c r="A136" s="214">
        <v>41347</v>
      </c>
      <c r="B136" s="215" t="s">
        <v>233</v>
      </c>
      <c r="C136" s="212" t="s">
        <v>380</v>
      </c>
      <c r="D136" s="237"/>
    </row>
    <row r="137" spans="1:4" s="212" customFormat="1" x14ac:dyDescent="0.2">
      <c r="A137" s="209">
        <v>41593</v>
      </c>
      <c r="B137" s="210" t="s">
        <v>227</v>
      </c>
      <c r="C137" s="213" t="s">
        <v>381</v>
      </c>
      <c r="D137" s="237"/>
    </row>
    <row r="138" spans="1:4" s="213" customFormat="1" ht="25.5" x14ac:dyDescent="0.2">
      <c r="A138" s="209">
        <v>41593</v>
      </c>
      <c r="B138" s="210" t="s">
        <v>233</v>
      </c>
      <c r="C138" s="211" t="s">
        <v>382</v>
      </c>
    </row>
    <row r="139" spans="1:4" s="212" customFormat="1" ht="25.5" x14ac:dyDescent="0.2">
      <c r="A139" s="214">
        <v>41612</v>
      </c>
      <c r="B139" s="215" t="s">
        <v>393</v>
      </c>
      <c r="C139" s="216" t="s">
        <v>395</v>
      </c>
      <c r="D139" s="237"/>
    </row>
    <row r="140" spans="1:4" s="212" customFormat="1" x14ac:dyDescent="0.2">
      <c r="A140" s="214">
        <v>41612</v>
      </c>
      <c r="B140" s="215" t="s">
        <v>125</v>
      </c>
      <c r="C140" s="212" t="s">
        <v>389</v>
      </c>
      <c r="D140" s="237"/>
    </row>
    <row r="141" spans="1:4" s="212" customFormat="1" ht="25.5" x14ac:dyDescent="0.2">
      <c r="A141" s="214">
        <v>41612</v>
      </c>
      <c r="B141" s="215" t="s">
        <v>227</v>
      </c>
      <c r="C141" s="216" t="s">
        <v>390</v>
      </c>
      <c r="D141" s="237"/>
    </row>
    <row r="142" spans="1:4" s="212" customFormat="1" ht="25.5" x14ac:dyDescent="0.2">
      <c r="A142" s="214">
        <v>41990</v>
      </c>
      <c r="B142" s="215" t="s">
        <v>203</v>
      </c>
      <c r="C142" s="216" t="s">
        <v>435</v>
      </c>
      <c r="D142" s="237"/>
    </row>
    <row r="143" spans="1:4" x14ac:dyDescent="0.2">
      <c r="A143" s="253">
        <v>42739</v>
      </c>
      <c r="B143" s="254" t="s">
        <v>515</v>
      </c>
      <c r="C143" s="255" t="s">
        <v>389</v>
      </c>
      <c r="D143" s="237"/>
    </row>
    <row r="144" spans="1:4" x14ac:dyDescent="0.2">
      <c r="A144" s="209">
        <v>42739</v>
      </c>
      <c r="B144" s="173" t="s">
        <v>497</v>
      </c>
      <c r="C144" s="151" t="s">
        <v>477</v>
      </c>
      <c r="D144" s="151"/>
    </row>
    <row r="145" spans="1:4" x14ac:dyDescent="0.2">
      <c r="A145" s="209">
        <v>42739</v>
      </c>
      <c r="B145" s="173" t="s">
        <v>284</v>
      </c>
      <c r="C145" s="151" t="s">
        <v>455</v>
      </c>
    </row>
    <row r="146" spans="1:4" x14ac:dyDescent="0.2">
      <c r="A146" s="209">
        <v>42739</v>
      </c>
      <c r="B146" s="173" t="s">
        <v>240</v>
      </c>
      <c r="C146" s="151" t="s">
        <v>476</v>
      </c>
    </row>
    <row r="147" spans="1:4" s="213" customFormat="1" ht="25.5" x14ac:dyDescent="0.2">
      <c r="A147" s="209">
        <v>42739</v>
      </c>
      <c r="B147" s="210" t="s">
        <v>123</v>
      </c>
      <c r="C147" s="211" t="s">
        <v>478</v>
      </c>
    </row>
    <row r="148" spans="1:4" s="212" customFormat="1" x14ac:dyDescent="0.2">
      <c r="A148" s="209">
        <v>42739</v>
      </c>
      <c r="B148" s="173" t="s">
        <v>124</v>
      </c>
      <c r="C148" s="151" t="s">
        <v>460</v>
      </c>
      <c r="D148" s="247"/>
    </row>
    <row r="149" spans="1:4" s="213" customFormat="1" x14ac:dyDescent="0.2">
      <c r="A149" s="209">
        <v>42739</v>
      </c>
      <c r="B149" s="173" t="s">
        <v>309</v>
      </c>
      <c r="C149" s="151" t="s">
        <v>389</v>
      </c>
      <c r="D149" s="247"/>
    </row>
    <row r="150" spans="1:4" ht="102" x14ac:dyDescent="0.2">
      <c r="A150" s="209">
        <v>42739</v>
      </c>
      <c r="B150" s="210" t="s">
        <v>332</v>
      </c>
      <c r="C150" s="211" t="s">
        <v>479</v>
      </c>
      <c r="D150" s="213"/>
    </row>
    <row r="151" spans="1:4" ht="63.75" x14ac:dyDescent="0.2">
      <c r="A151" s="209">
        <v>42739</v>
      </c>
      <c r="B151" s="210" t="s">
        <v>286</v>
      </c>
      <c r="C151" s="211" t="s">
        <v>463</v>
      </c>
      <c r="D151" s="237"/>
    </row>
    <row r="152" spans="1:4" s="212" customFormat="1" x14ac:dyDescent="0.2">
      <c r="A152" s="209">
        <v>42739</v>
      </c>
      <c r="B152" s="210" t="s">
        <v>289</v>
      </c>
      <c r="C152" s="211" t="s">
        <v>464</v>
      </c>
      <c r="D152" s="213"/>
    </row>
    <row r="153" spans="1:4" s="151" customFormat="1" x14ac:dyDescent="0.2">
      <c r="A153" s="209">
        <v>42739</v>
      </c>
      <c r="B153" s="173" t="s">
        <v>227</v>
      </c>
      <c r="C153" s="151" t="s">
        <v>389</v>
      </c>
      <c r="D153" s="247"/>
    </row>
    <row r="154" spans="1:4" s="213" customFormat="1" x14ac:dyDescent="0.2">
      <c r="A154" s="209">
        <v>42739</v>
      </c>
      <c r="B154" s="173" t="s">
        <v>130</v>
      </c>
      <c r="C154" s="151" t="s">
        <v>389</v>
      </c>
      <c r="D154" s="247"/>
    </row>
    <row r="155" spans="1:4" s="212" customFormat="1" ht="12.75" customHeight="1" x14ac:dyDescent="0.2">
      <c r="A155" s="214">
        <v>42963</v>
      </c>
      <c r="B155" s="215" t="s">
        <v>203</v>
      </c>
      <c r="C155" s="216" t="s">
        <v>537</v>
      </c>
      <c r="D155" s="237"/>
    </row>
    <row r="156" spans="1:4" s="212" customFormat="1" x14ac:dyDescent="0.2">
      <c r="A156" s="209">
        <v>43192</v>
      </c>
      <c r="B156" s="210" t="s">
        <v>121</v>
      </c>
      <c r="C156" s="211" t="s">
        <v>551</v>
      </c>
      <c r="D156" s="237"/>
    </row>
    <row r="157" spans="1:4" s="212" customFormat="1" ht="25.5" x14ac:dyDescent="0.2">
      <c r="A157" s="209">
        <v>43192</v>
      </c>
      <c r="B157" s="210" t="s">
        <v>240</v>
      </c>
      <c r="C157" s="211" t="s">
        <v>552</v>
      </c>
      <c r="D157" s="237"/>
    </row>
    <row r="158" spans="1:4" s="212" customFormat="1" x14ac:dyDescent="0.2">
      <c r="A158" s="214">
        <v>43258</v>
      </c>
      <c r="B158" s="215" t="s">
        <v>203</v>
      </c>
      <c r="C158" s="216" t="s">
        <v>569</v>
      </c>
      <c r="D158" s="237"/>
    </row>
    <row r="159" spans="1:4" s="212" customFormat="1" ht="153" customHeight="1" x14ac:dyDescent="0.2">
      <c r="A159" s="214">
        <v>43258</v>
      </c>
      <c r="B159" s="215" t="s">
        <v>517</v>
      </c>
      <c r="C159" s="216" t="s">
        <v>576</v>
      </c>
      <c r="D159" s="237"/>
    </row>
    <row r="160" spans="1:4" s="212" customFormat="1" ht="25.5" customHeight="1" x14ac:dyDescent="0.2">
      <c r="A160" s="214">
        <v>43258</v>
      </c>
      <c r="B160" s="215" t="s">
        <v>521</v>
      </c>
      <c r="C160" s="216" t="s">
        <v>577</v>
      </c>
      <c r="D160" s="237"/>
    </row>
    <row r="161" spans="1:6" s="212" customFormat="1" ht="25.5" customHeight="1" x14ac:dyDescent="0.2">
      <c r="A161" s="214">
        <v>43258</v>
      </c>
      <c r="B161" s="215" t="s">
        <v>578</v>
      </c>
      <c r="C161" s="216" t="s">
        <v>579</v>
      </c>
      <c r="D161" s="237"/>
    </row>
    <row r="162" spans="1:6" x14ac:dyDescent="0.2">
      <c r="A162" s="209">
        <v>43462</v>
      </c>
      <c r="B162" s="152" t="s">
        <v>121</v>
      </c>
      <c r="C162" s="152" t="s">
        <v>587</v>
      </c>
      <c r="D162" s="151"/>
    </row>
    <row r="163" spans="1:6" s="213" customFormat="1" ht="12.75" customHeight="1" x14ac:dyDescent="0.2">
      <c r="A163" s="209">
        <v>43462</v>
      </c>
      <c r="B163" s="210" t="s">
        <v>481</v>
      </c>
      <c r="C163" s="211" t="s">
        <v>581</v>
      </c>
    </row>
    <row r="164" spans="1:6" s="151" customFormat="1" ht="25.5" x14ac:dyDescent="0.2">
      <c r="A164" s="209">
        <v>43466</v>
      </c>
      <c r="B164" s="210" t="s">
        <v>521</v>
      </c>
      <c r="C164" s="211" t="s">
        <v>588</v>
      </c>
      <c r="D164" s="213"/>
    </row>
    <row r="165" spans="1:6" s="212" customFormat="1" ht="38.25" x14ac:dyDescent="0.2">
      <c r="A165" s="214">
        <v>43837</v>
      </c>
      <c r="B165" s="215" t="s">
        <v>240</v>
      </c>
      <c r="C165" s="216" t="s">
        <v>621</v>
      </c>
      <c r="D165" s="237"/>
      <c r="E165" s="150"/>
      <c r="F165" s="150"/>
    </row>
    <row r="166" spans="1:6" s="151" customFormat="1" x14ac:dyDescent="0.2">
      <c r="A166" s="209">
        <v>44176</v>
      </c>
      <c r="B166" s="213" t="s">
        <v>662</v>
      </c>
      <c r="C166" s="231" t="s">
        <v>663</v>
      </c>
      <c r="D166" s="211"/>
      <c r="E166" s="150"/>
      <c r="F166" s="235"/>
    </row>
    <row r="167" spans="1:6" s="151" customFormat="1" ht="38.25" x14ac:dyDescent="0.2">
      <c r="A167" s="209">
        <v>44176</v>
      </c>
      <c r="B167" s="213" t="s">
        <v>520</v>
      </c>
      <c r="C167" s="231" t="s">
        <v>757</v>
      </c>
      <c r="D167" s="211"/>
      <c r="E167" s="150"/>
      <c r="F167" s="235"/>
    </row>
    <row r="168" spans="1:6" s="151" customFormat="1" ht="38.25" x14ac:dyDescent="0.2">
      <c r="A168" s="209">
        <v>44176</v>
      </c>
      <c r="B168" s="213" t="s">
        <v>519</v>
      </c>
      <c r="C168" s="231" t="s">
        <v>758</v>
      </c>
      <c r="D168" s="211"/>
      <c r="E168" s="150"/>
      <c r="F168" s="150"/>
    </row>
    <row r="169" spans="1:6" s="151" customFormat="1" ht="51" x14ac:dyDescent="0.2">
      <c r="A169" s="209">
        <v>44176</v>
      </c>
      <c r="B169" s="213" t="s">
        <v>481</v>
      </c>
      <c r="C169" s="231" t="s">
        <v>759</v>
      </c>
      <c r="D169" s="211"/>
      <c r="E169" s="150"/>
      <c r="F169" s="30"/>
    </row>
    <row r="170" spans="1:6" s="212" customFormat="1" ht="38.25" x14ac:dyDescent="0.2">
      <c r="A170" s="214">
        <v>44509</v>
      </c>
      <c r="B170" s="215" t="s">
        <v>683</v>
      </c>
      <c r="C170" s="216" t="s">
        <v>776</v>
      </c>
      <c r="D170" s="237"/>
      <c r="E170" s="150"/>
      <c r="F170" s="30"/>
    </row>
    <row r="171" spans="1:6" s="212" customFormat="1" x14ac:dyDescent="0.2">
      <c r="A171" s="214">
        <v>44509</v>
      </c>
      <c r="B171" s="215" t="s">
        <v>748</v>
      </c>
      <c r="C171" s="216" t="s">
        <v>774</v>
      </c>
      <c r="D171" s="237"/>
      <c r="E171" s="150"/>
      <c r="F171" s="30"/>
    </row>
    <row r="172" spans="1:6" s="212" customFormat="1" x14ac:dyDescent="0.2">
      <c r="A172" s="214">
        <v>44509</v>
      </c>
      <c r="B172" s="215" t="s">
        <v>662</v>
      </c>
      <c r="C172" s="216" t="s">
        <v>774</v>
      </c>
      <c r="D172" s="237"/>
      <c r="E172" s="150"/>
      <c r="F172" s="150"/>
    </row>
    <row r="173" spans="1:6" s="237" customFormat="1" x14ac:dyDescent="0.2">
      <c r="A173" s="209">
        <v>44622</v>
      </c>
      <c r="B173" s="210" t="s">
        <v>674</v>
      </c>
      <c r="C173" s="211" t="s">
        <v>782</v>
      </c>
      <c r="D173" s="213"/>
      <c r="E173" s="150"/>
      <c r="F173" s="30"/>
    </row>
    <row r="174" spans="1:6" s="237" customFormat="1" x14ac:dyDescent="0.2">
      <c r="A174" s="209">
        <v>44622</v>
      </c>
      <c r="B174" s="210" t="s">
        <v>683</v>
      </c>
      <c r="C174" s="211" t="s">
        <v>783</v>
      </c>
      <c r="D174" s="213"/>
      <c r="E174" s="150"/>
      <c r="F174" s="30"/>
    </row>
    <row r="175" spans="1:6" s="237" customFormat="1" ht="267.75" x14ac:dyDescent="0.2">
      <c r="A175" s="209">
        <v>44622</v>
      </c>
      <c r="B175" s="210" t="s">
        <v>748</v>
      </c>
      <c r="C175" s="211" t="s">
        <v>780</v>
      </c>
      <c r="D175" s="213"/>
      <c r="E175" s="150"/>
      <c r="F175" s="30"/>
    </row>
    <row r="176" spans="1:6" s="237" customFormat="1" ht="25.5" x14ac:dyDescent="0.2">
      <c r="A176" s="209">
        <v>44622</v>
      </c>
      <c r="B176" s="210" t="s">
        <v>289</v>
      </c>
      <c r="C176" s="211" t="s">
        <v>781</v>
      </c>
      <c r="D176" s="213"/>
      <c r="E176" s="150"/>
      <c r="F176" s="30"/>
    </row>
    <row r="177" spans="1:6" s="237" customFormat="1" x14ac:dyDescent="0.2">
      <c r="A177" s="239">
        <v>44896</v>
      </c>
      <c r="B177" s="240" t="s">
        <v>536</v>
      </c>
      <c r="C177" s="241" t="s">
        <v>796</v>
      </c>
      <c r="D177" s="242"/>
      <c r="E177" s="244"/>
      <c r="F177" s="243"/>
    </row>
    <row r="178" spans="1:6" s="237" customFormat="1" x14ac:dyDescent="0.2">
      <c r="A178" s="239">
        <v>44896</v>
      </c>
      <c r="B178" s="240" t="s">
        <v>239</v>
      </c>
      <c r="C178" s="241" t="s">
        <v>797</v>
      </c>
      <c r="D178" s="73"/>
      <c r="E178" s="244"/>
      <c r="F178" s="243"/>
    </row>
    <row r="179" spans="1:6" s="237" customFormat="1" ht="38.25" x14ac:dyDescent="0.2">
      <c r="A179" s="239">
        <v>44896</v>
      </c>
      <c r="B179" s="240" t="s">
        <v>487</v>
      </c>
      <c r="C179" s="241" t="s">
        <v>799</v>
      </c>
      <c r="D179" s="73"/>
      <c r="E179" s="244"/>
      <c r="F179" s="243"/>
    </row>
    <row r="180" spans="1:6" s="237" customFormat="1" ht="25.5" x14ac:dyDescent="0.2">
      <c r="A180" s="239">
        <v>44896</v>
      </c>
      <c r="B180" s="240" t="s">
        <v>674</v>
      </c>
      <c r="C180" s="241" t="s">
        <v>786</v>
      </c>
      <c r="E180" s="150"/>
      <c r="F180" s="30"/>
    </row>
    <row r="181" spans="1:6" s="237" customFormat="1" ht="38.25" x14ac:dyDescent="0.2">
      <c r="A181" s="239">
        <v>44896</v>
      </c>
      <c r="B181" s="240" t="s">
        <v>794</v>
      </c>
      <c r="C181" s="241" t="s">
        <v>795</v>
      </c>
      <c r="D181" s="242"/>
      <c r="E181" s="244"/>
      <c r="F181" s="243"/>
    </row>
    <row r="182" spans="1:6" s="237" customFormat="1" ht="25.5" x14ac:dyDescent="0.2">
      <c r="A182" s="239">
        <v>44896</v>
      </c>
      <c r="B182" s="245" t="s">
        <v>746</v>
      </c>
      <c r="C182" s="241" t="s">
        <v>788</v>
      </c>
      <c r="E182" s="150"/>
      <c r="F182" s="30"/>
    </row>
    <row r="183" spans="1:6" s="237" customFormat="1" ht="25.5" x14ac:dyDescent="0.2">
      <c r="A183" s="239">
        <v>44896</v>
      </c>
      <c r="B183" s="245" t="s">
        <v>749</v>
      </c>
      <c r="C183" s="241" t="s">
        <v>789</v>
      </c>
      <c r="E183" s="150"/>
      <c r="F183" s="30"/>
    </row>
    <row r="184" spans="1:6" s="237" customFormat="1" ht="25.5" x14ac:dyDescent="0.2">
      <c r="A184" s="239">
        <v>44896</v>
      </c>
      <c r="B184" s="240" t="s">
        <v>683</v>
      </c>
      <c r="C184" s="241" t="s">
        <v>791</v>
      </c>
      <c r="D184" s="242"/>
      <c r="E184" s="244"/>
      <c r="F184" s="243"/>
    </row>
    <row r="185" spans="1:6" s="237" customFormat="1" ht="63.75" x14ac:dyDescent="0.2">
      <c r="A185" s="239">
        <v>44896</v>
      </c>
      <c r="B185" s="240" t="s">
        <v>748</v>
      </c>
      <c r="C185" s="241" t="s">
        <v>790</v>
      </c>
      <c r="E185" s="150"/>
      <c r="F185" s="30"/>
    </row>
    <row r="186" spans="1:6" s="237" customFormat="1" ht="51" x14ac:dyDescent="0.2">
      <c r="A186" s="239">
        <v>44896</v>
      </c>
      <c r="B186" s="240" t="s">
        <v>240</v>
      </c>
      <c r="C186" s="241" t="s">
        <v>800</v>
      </c>
      <c r="D186" s="73"/>
      <c r="E186" s="244"/>
      <c r="F186" s="243"/>
    </row>
    <row r="187" spans="1:6" s="237" customFormat="1" x14ac:dyDescent="0.2">
      <c r="A187" s="239">
        <v>44896</v>
      </c>
      <c r="B187" s="240" t="s">
        <v>488</v>
      </c>
      <c r="C187" s="241" t="s">
        <v>798</v>
      </c>
      <c r="D187" s="73"/>
      <c r="E187" s="244"/>
      <c r="F187" s="243"/>
    </row>
    <row r="188" spans="1:6" s="237" customFormat="1" x14ac:dyDescent="0.2">
      <c r="A188" s="239">
        <v>44896</v>
      </c>
      <c r="B188" s="240" t="s">
        <v>203</v>
      </c>
      <c r="C188" s="241" t="s">
        <v>796</v>
      </c>
      <c r="D188" s="242"/>
      <c r="E188" s="244"/>
      <c r="F188" s="243"/>
    </row>
    <row r="189" spans="1:6" s="237" customFormat="1" x14ac:dyDescent="0.2">
      <c r="A189" s="239">
        <v>44896</v>
      </c>
      <c r="B189" s="245" t="s">
        <v>768</v>
      </c>
      <c r="C189" s="241" t="s">
        <v>785</v>
      </c>
      <c r="D189" s="73"/>
      <c r="E189" s="150"/>
      <c r="F189" s="30"/>
    </row>
    <row r="190" spans="1:6" s="237" customFormat="1" x14ac:dyDescent="0.2">
      <c r="A190" s="239">
        <v>44896</v>
      </c>
      <c r="B190" s="240" t="s">
        <v>662</v>
      </c>
      <c r="C190" s="241" t="s">
        <v>796</v>
      </c>
      <c r="D190" s="242"/>
      <c r="E190" s="244"/>
      <c r="F190" s="243"/>
    </row>
    <row r="191" spans="1:6" s="237" customFormat="1" ht="38.25" x14ac:dyDescent="0.2">
      <c r="A191" s="239">
        <v>44896</v>
      </c>
      <c r="B191" s="240" t="s">
        <v>517</v>
      </c>
      <c r="C191" s="241" t="s">
        <v>814</v>
      </c>
      <c r="D191" s="73"/>
      <c r="E191" s="244"/>
      <c r="F191" s="243"/>
    </row>
    <row r="192" spans="1:6" s="237" customFormat="1" x14ac:dyDescent="0.2">
      <c r="A192" s="239">
        <v>44896</v>
      </c>
      <c r="B192" s="240" t="s">
        <v>521</v>
      </c>
      <c r="C192" s="241" t="s">
        <v>816</v>
      </c>
      <c r="D192" s="73"/>
      <c r="E192" s="244"/>
      <c r="F192" s="243"/>
    </row>
    <row r="193" spans="1:6" s="237" customFormat="1" x14ac:dyDescent="0.2">
      <c r="A193" s="239">
        <v>44896</v>
      </c>
      <c r="B193" s="240" t="s">
        <v>560</v>
      </c>
      <c r="C193" s="241" t="s">
        <v>817</v>
      </c>
      <c r="D193" s="73"/>
      <c r="E193" s="244"/>
      <c r="F193" s="243"/>
    </row>
    <row r="194" spans="1:6" s="237" customFormat="1" x14ac:dyDescent="0.2">
      <c r="A194" s="239">
        <v>44896</v>
      </c>
      <c r="B194" s="240" t="s">
        <v>578</v>
      </c>
      <c r="C194" s="241" t="s">
        <v>818</v>
      </c>
      <c r="D194" s="73"/>
      <c r="E194" s="244"/>
      <c r="F194" s="243"/>
    </row>
    <row r="195" spans="1:6" s="237" customFormat="1" x14ac:dyDescent="0.2">
      <c r="A195" s="239">
        <v>44896</v>
      </c>
      <c r="B195" s="245" t="s">
        <v>289</v>
      </c>
      <c r="C195" s="241" t="s">
        <v>784</v>
      </c>
      <c r="D195" s="73"/>
      <c r="E195" s="150"/>
      <c r="F195" s="30"/>
    </row>
    <row r="196" spans="1:6" s="237" customFormat="1" ht="25.5" x14ac:dyDescent="0.2">
      <c r="A196" s="239">
        <v>44896</v>
      </c>
      <c r="B196" s="240" t="s">
        <v>802</v>
      </c>
      <c r="C196" s="241" t="s">
        <v>804</v>
      </c>
      <c r="D196" s="73"/>
      <c r="E196" s="244"/>
      <c r="F196" s="243"/>
    </row>
    <row r="197" spans="1:6" s="237" customFormat="1" ht="25.5" x14ac:dyDescent="0.2">
      <c r="A197" s="239">
        <v>44896</v>
      </c>
      <c r="B197" s="240" t="s">
        <v>803</v>
      </c>
      <c r="C197" s="241" t="s">
        <v>805</v>
      </c>
      <c r="D197" s="73"/>
      <c r="E197" s="244"/>
      <c r="F197" s="243"/>
    </row>
    <row r="198" spans="1:6" s="213" customFormat="1" ht="38.25" x14ac:dyDescent="0.2">
      <c r="A198" s="209">
        <v>45245</v>
      </c>
      <c r="B198" s="210" t="s">
        <v>674</v>
      </c>
      <c r="C198" s="211" t="s">
        <v>831</v>
      </c>
      <c r="E198" s="232"/>
      <c r="F198" s="249"/>
    </row>
    <row r="199" spans="1:6" s="213" customFormat="1" x14ac:dyDescent="0.2">
      <c r="A199" s="209">
        <v>45245</v>
      </c>
      <c r="B199" s="210" t="s">
        <v>683</v>
      </c>
      <c r="C199" s="211" t="s">
        <v>832</v>
      </c>
      <c r="E199" s="232"/>
      <c r="F199" s="249"/>
    </row>
    <row r="200" spans="1:6" s="213" customFormat="1" x14ac:dyDescent="0.2">
      <c r="A200" s="311">
        <v>45245</v>
      </c>
      <c r="B200" s="308" t="s">
        <v>748</v>
      </c>
      <c r="C200" s="250" t="s">
        <v>827</v>
      </c>
      <c r="E200" s="232"/>
      <c r="F200" s="249"/>
    </row>
    <row r="201" spans="1:6" s="213" customFormat="1" x14ac:dyDescent="0.2">
      <c r="A201" s="312"/>
      <c r="B201" s="309"/>
      <c r="C201" s="251" t="s">
        <v>829</v>
      </c>
      <c r="E201" s="232"/>
      <c r="F201" s="249"/>
    </row>
    <row r="202" spans="1:6" s="213" customFormat="1" ht="25.5" x14ac:dyDescent="0.2">
      <c r="A202" s="312"/>
      <c r="B202" s="309"/>
      <c r="C202" s="251" t="s">
        <v>828</v>
      </c>
      <c r="E202" s="232"/>
      <c r="F202" s="249"/>
    </row>
    <row r="203" spans="1:6" s="213" customFormat="1" x14ac:dyDescent="0.2">
      <c r="A203" s="312"/>
      <c r="B203" s="309"/>
      <c r="C203" s="251" t="s">
        <v>848</v>
      </c>
      <c r="D203" s="248" t="s">
        <v>850</v>
      </c>
      <c r="E203" s="232"/>
      <c r="F203" s="249"/>
    </row>
    <row r="204" spans="1:6" s="213" customFormat="1" x14ac:dyDescent="0.2">
      <c r="A204" s="312"/>
      <c r="B204" s="309"/>
      <c r="C204" s="251" t="s">
        <v>846</v>
      </c>
      <c r="D204" s="248" t="s">
        <v>850</v>
      </c>
      <c r="E204" s="232"/>
      <c r="F204" s="249"/>
    </row>
    <row r="205" spans="1:6" s="213" customFormat="1" x14ac:dyDescent="0.2">
      <c r="A205" s="312"/>
      <c r="B205" s="309"/>
      <c r="C205" s="251" t="s">
        <v>845</v>
      </c>
      <c r="D205" s="248" t="s">
        <v>850</v>
      </c>
      <c r="E205" s="232"/>
      <c r="F205" s="249"/>
    </row>
    <row r="206" spans="1:6" s="213" customFormat="1" x14ac:dyDescent="0.2">
      <c r="A206" s="312"/>
      <c r="B206" s="309"/>
      <c r="C206" s="251" t="s">
        <v>830</v>
      </c>
      <c r="D206" s="248" t="s">
        <v>850</v>
      </c>
      <c r="E206" s="232"/>
      <c r="F206" s="249"/>
    </row>
    <row r="207" spans="1:6" s="213" customFormat="1" x14ac:dyDescent="0.2">
      <c r="A207" s="313"/>
      <c r="B207" s="310"/>
      <c r="C207" s="252" t="s">
        <v>847</v>
      </c>
      <c r="E207" s="232"/>
      <c r="F207" s="249"/>
    </row>
    <row r="208" spans="1:6" s="213" customFormat="1" ht="25.5" x14ac:dyDescent="0.2">
      <c r="A208" s="311">
        <v>45245</v>
      </c>
      <c r="B208" s="308" t="s">
        <v>838</v>
      </c>
      <c r="C208" s="250" t="s">
        <v>849</v>
      </c>
      <c r="E208" s="232"/>
      <c r="F208" s="249"/>
    </row>
    <row r="209" spans="1:6" s="213" customFormat="1" ht="25.5" customHeight="1" x14ac:dyDescent="0.2">
      <c r="A209" s="312"/>
      <c r="B209" s="309"/>
      <c r="C209" s="251" t="s">
        <v>844</v>
      </c>
      <c r="E209" s="232"/>
      <c r="F209" s="249"/>
    </row>
    <row r="210" spans="1:6" s="213" customFormat="1" ht="25.5" x14ac:dyDescent="0.2">
      <c r="A210" s="313"/>
      <c r="B210" s="310"/>
      <c r="C210" s="252" t="s">
        <v>835</v>
      </c>
      <c r="E210" s="232"/>
      <c r="F210" s="249"/>
    </row>
    <row r="211" spans="1:6" s="213" customFormat="1" x14ac:dyDescent="0.2">
      <c r="A211" s="209">
        <v>45245</v>
      </c>
      <c r="B211" s="210" t="s">
        <v>240</v>
      </c>
      <c r="C211" s="211" t="s">
        <v>839</v>
      </c>
      <c r="E211" s="232"/>
      <c r="F211" s="249"/>
    </row>
    <row r="212" spans="1:6" s="213" customFormat="1" ht="25.5" x14ac:dyDescent="0.2">
      <c r="A212" s="209">
        <v>45245</v>
      </c>
      <c r="B212" s="210" t="s">
        <v>833</v>
      </c>
      <c r="C212" s="211" t="s">
        <v>834</v>
      </c>
      <c r="E212" s="232"/>
      <c r="F212" s="249"/>
    </row>
    <row r="213" spans="1:6" s="213" customFormat="1" x14ac:dyDescent="0.2">
      <c r="A213" s="209">
        <v>45245</v>
      </c>
      <c r="B213" s="210" t="s">
        <v>488</v>
      </c>
      <c r="C213" s="211" t="s">
        <v>840</v>
      </c>
      <c r="E213" s="232"/>
      <c r="F213" s="249"/>
    </row>
    <row r="214" spans="1:6" s="213" customFormat="1" x14ac:dyDescent="0.2">
      <c r="A214" s="209">
        <v>45245</v>
      </c>
      <c r="B214" s="210" t="s">
        <v>517</v>
      </c>
      <c r="C214" s="211" t="s">
        <v>841</v>
      </c>
      <c r="E214" s="232"/>
      <c r="F214" s="249"/>
    </row>
    <row r="215" spans="1:6" s="213" customFormat="1" x14ac:dyDescent="0.2">
      <c r="A215" s="209">
        <v>45245</v>
      </c>
      <c r="B215" s="210" t="s">
        <v>521</v>
      </c>
      <c r="C215" s="211" t="s">
        <v>842</v>
      </c>
      <c r="E215" s="232"/>
      <c r="F215" s="249"/>
    </row>
    <row r="216" spans="1:6" s="213" customFormat="1" x14ac:dyDescent="0.2">
      <c r="A216" s="209">
        <v>45245</v>
      </c>
      <c r="B216" s="210" t="s">
        <v>578</v>
      </c>
      <c r="C216" s="211" t="s">
        <v>843</v>
      </c>
      <c r="E216" s="232"/>
      <c r="F216" s="249"/>
    </row>
    <row r="217" spans="1:6" s="213" customFormat="1" ht="25.5" x14ac:dyDescent="0.2">
      <c r="A217" s="209">
        <v>45245</v>
      </c>
      <c r="B217" s="210" t="s">
        <v>582</v>
      </c>
      <c r="C217" s="211" t="s">
        <v>836</v>
      </c>
      <c r="E217" s="232"/>
      <c r="F217" s="249"/>
    </row>
    <row r="218" spans="1:6" s="213" customFormat="1" x14ac:dyDescent="0.2">
      <c r="A218" s="209">
        <v>45245</v>
      </c>
      <c r="B218" s="210" t="s">
        <v>289</v>
      </c>
      <c r="C218" s="211" t="s">
        <v>837</v>
      </c>
      <c r="E218" s="232"/>
      <c r="F218" s="249"/>
    </row>
    <row r="219" spans="1:6" s="237" customFormat="1" x14ac:dyDescent="0.2">
      <c r="A219" s="239">
        <v>45440</v>
      </c>
      <c r="B219" s="240" t="s">
        <v>582</v>
      </c>
      <c r="C219" s="241" t="s">
        <v>852</v>
      </c>
      <c r="D219" s="236"/>
      <c r="E219" s="150"/>
      <c r="F219" s="30"/>
    </row>
    <row r="220" spans="1:6" s="213" customFormat="1" ht="25.5" x14ac:dyDescent="0.2">
      <c r="A220" s="209">
        <v>45664</v>
      </c>
      <c r="B220" s="210" t="s">
        <v>515</v>
      </c>
      <c r="C220" s="211" t="s">
        <v>854</v>
      </c>
      <c r="D220" s="150"/>
      <c r="E220" s="232"/>
      <c r="F220" s="249"/>
    </row>
    <row r="221" spans="1:6" s="213" customFormat="1" x14ac:dyDescent="0.2">
      <c r="A221" s="209">
        <v>45664</v>
      </c>
      <c r="B221" s="210" t="s">
        <v>487</v>
      </c>
      <c r="C221" s="211" t="s">
        <v>853</v>
      </c>
      <c r="E221" s="232"/>
      <c r="F221" s="249"/>
    </row>
    <row r="222" spans="1:6" s="213" customFormat="1" ht="38.25" x14ac:dyDescent="0.2">
      <c r="A222" s="209">
        <v>45664</v>
      </c>
      <c r="B222" s="210" t="s">
        <v>487</v>
      </c>
      <c r="C222" s="211" t="s">
        <v>869</v>
      </c>
      <c r="E222" s="232"/>
      <c r="F222" s="249"/>
    </row>
    <row r="223" spans="1:6" s="213" customFormat="1" x14ac:dyDescent="0.2">
      <c r="A223" s="209">
        <v>45664</v>
      </c>
      <c r="B223" s="210" t="s">
        <v>487</v>
      </c>
      <c r="C223" s="211" t="s">
        <v>867</v>
      </c>
      <c r="E223" s="232"/>
      <c r="F223" s="249"/>
    </row>
    <row r="224" spans="1:6" s="213" customFormat="1" ht="51" x14ac:dyDescent="0.2">
      <c r="A224" s="209">
        <v>45664</v>
      </c>
      <c r="B224" s="210" t="s">
        <v>487</v>
      </c>
      <c r="C224" s="211" t="s">
        <v>870</v>
      </c>
      <c r="E224" s="232"/>
      <c r="F224" s="249"/>
    </row>
    <row r="225" spans="1:6" s="213" customFormat="1" ht="25.5" x14ac:dyDescent="0.2">
      <c r="A225" s="209">
        <v>45664</v>
      </c>
      <c r="B225" s="256" t="s">
        <v>894</v>
      </c>
      <c r="C225" s="211" t="s">
        <v>895</v>
      </c>
      <c r="D225" s="150"/>
      <c r="E225" s="232"/>
      <c r="F225" s="249"/>
    </row>
    <row r="226" spans="1:6" s="213" customFormat="1" ht="25.5" x14ac:dyDescent="0.2">
      <c r="A226" s="209">
        <v>45664</v>
      </c>
      <c r="B226" s="256" t="s">
        <v>896</v>
      </c>
      <c r="C226" s="211" t="s">
        <v>897</v>
      </c>
      <c r="D226" s="150"/>
      <c r="E226" s="232"/>
      <c r="F226" s="249"/>
    </row>
    <row r="227" spans="1:6" s="213" customFormat="1" ht="25.5" x14ac:dyDescent="0.2">
      <c r="A227" s="209">
        <v>45664</v>
      </c>
      <c r="B227" s="256" t="s">
        <v>890</v>
      </c>
      <c r="C227" s="211" t="s">
        <v>891</v>
      </c>
      <c r="D227" s="150"/>
      <c r="E227" s="232"/>
      <c r="F227" s="249"/>
    </row>
    <row r="228" spans="1:6" s="213" customFormat="1" ht="25.5" x14ac:dyDescent="0.2">
      <c r="A228" s="209">
        <v>45664</v>
      </c>
      <c r="B228" s="256" t="s">
        <v>890</v>
      </c>
      <c r="C228" s="211" t="s">
        <v>892</v>
      </c>
      <c r="D228" s="150"/>
      <c r="E228" s="232"/>
      <c r="F228" s="249"/>
    </row>
    <row r="229" spans="1:6" s="213" customFormat="1" ht="25.5" x14ac:dyDescent="0.2">
      <c r="A229" s="209">
        <v>45664</v>
      </c>
      <c r="B229" s="256" t="s">
        <v>890</v>
      </c>
      <c r="C229" s="211" t="s">
        <v>893</v>
      </c>
      <c r="D229" s="150"/>
      <c r="E229" s="232"/>
      <c r="F229" s="249"/>
    </row>
    <row r="230" spans="1:6" s="213" customFormat="1" ht="51" customHeight="1" x14ac:dyDescent="0.2">
      <c r="A230" s="209">
        <v>45664</v>
      </c>
      <c r="B230" s="256" t="s">
        <v>877</v>
      </c>
      <c r="C230" s="211" t="s">
        <v>878</v>
      </c>
      <c r="E230" s="232"/>
      <c r="F230" s="249"/>
    </row>
    <row r="231" spans="1:6" s="213" customFormat="1" ht="25.5" x14ac:dyDescent="0.2">
      <c r="A231" s="209">
        <v>45664</v>
      </c>
      <c r="B231" s="256" t="s">
        <v>877</v>
      </c>
      <c r="C231" s="211" t="s">
        <v>880</v>
      </c>
      <c r="E231" s="232"/>
      <c r="F231" s="249"/>
    </row>
    <row r="232" spans="1:6" s="213" customFormat="1" ht="25.5" x14ac:dyDescent="0.2">
      <c r="A232" s="209">
        <v>45664</v>
      </c>
      <c r="B232" s="256" t="s">
        <v>877</v>
      </c>
      <c r="C232" s="211" t="s">
        <v>881</v>
      </c>
      <c r="E232" s="232"/>
      <c r="F232" s="249"/>
    </row>
    <row r="233" spans="1:6" s="213" customFormat="1" ht="38.25" x14ac:dyDescent="0.2">
      <c r="A233" s="209">
        <v>45664</v>
      </c>
      <c r="B233" s="256" t="s">
        <v>868</v>
      </c>
      <c r="C233" s="211" t="s">
        <v>871</v>
      </c>
      <c r="E233" s="232"/>
      <c r="F233" s="249"/>
    </row>
    <row r="234" spans="1:6" s="213" customFormat="1" ht="38.25" x14ac:dyDescent="0.2">
      <c r="A234" s="209">
        <v>45664</v>
      </c>
      <c r="B234" s="256" t="s">
        <v>868</v>
      </c>
      <c r="C234" s="211" t="s">
        <v>872</v>
      </c>
      <c r="E234" s="232"/>
      <c r="F234" s="249"/>
    </row>
    <row r="235" spans="1:6" s="213" customFormat="1" ht="11.85" customHeight="1" x14ac:dyDescent="0.2">
      <c r="A235" s="209">
        <v>45664</v>
      </c>
      <c r="B235" s="256" t="s">
        <v>495</v>
      </c>
      <c r="C235" s="211" t="s">
        <v>895</v>
      </c>
      <c r="D235" s="150"/>
      <c r="E235" s="232"/>
      <c r="F235" s="249"/>
    </row>
    <row r="236" spans="1:6" s="213" customFormat="1" x14ac:dyDescent="0.2">
      <c r="A236" s="209">
        <v>45664</v>
      </c>
      <c r="B236" s="256" t="s">
        <v>898</v>
      </c>
      <c r="C236" s="211" t="s">
        <v>895</v>
      </c>
      <c r="D236" s="150"/>
      <c r="E236" s="232"/>
      <c r="F236" s="249"/>
    </row>
    <row r="237" spans="1:6" s="213" customFormat="1" x14ac:dyDescent="0.2">
      <c r="A237" s="209">
        <v>45664</v>
      </c>
      <c r="B237" s="210" t="s">
        <v>488</v>
      </c>
      <c r="C237" s="211" t="s">
        <v>882</v>
      </c>
      <c r="D237" s="150"/>
      <c r="E237" s="232"/>
      <c r="F237" s="249"/>
    </row>
    <row r="238" spans="1:6" s="213" customFormat="1" ht="51" x14ac:dyDescent="0.2">
      <c r="A238" s="209">
        <v>45664</v>
      </c>
      <c r="B238" s="256" t="s">
        <v>802</v>
      </c>
      <c r="C238" s="211" t="s">
        <v>883</v>
      </c>
      <c r="D238" s="150"/>
      <c r="E238" s="232"/>
      <c r="F238" s="249"/>
    </row>
    <row r="239" spans="1:6" s="213" customFormat="1" ht="25.5" x14ac:dyDescent="0.2">
      <c r="A239" s="209">
        <v>45664</v>
      </c>
      <c r="B239" s="256" t="s">
        <v>885</v>
      </c>
      <c r="C239" s="211" t="s">
        <v>886</v>
      </c>
      <c r="D239" s="150"/>
      <c r="E239" s="232"/>
      <c r="F239" s="249"/>
    </row>
    <row r="240" spans="1:6" s="213" customFormat="1" ht="38.25" x14ac:dyDescent="0.2">
      <c r="A240" s="209">
        <v>45664</v>
      </c>
      <c r="B240" s="256" t="s">
        <v>884</v>
      </c>
      <c r="C240" s="211" t="s">
        <v>887</v>
      </c>
      <c r="D240" s="150"/>
      <c r="E240" s="232"/>
      <c r="F240" s="249"/>
    </row>
    <row r="241" spans="1:7" s="263" customFormat="1" x14ac:dyDescent="0.2">
      <c r="A241" s="257">
        <v>45937</v>
      </c>
      <c r="B241" s="258" t="s">
        <v>748</v>
      </c>
      <c r="C241" s="259" t="s">
        <v>907</v>
      </c>
      <c r="D241" s="260"/>
      <c r="E241" s="261"/>
      <c r="F241" s="262"/>
    </row>
    <row r="242" spans="1:7" x14ac:dyDescent="0.2">
      <c r="D242" s="236"/>
      <c r="E242" s="150"/>
      <c r="F242" s="30"/>
      <c r="G242" s="30"/>
    </row>
    <row r="243" spans="1:7" x14ac:dyDescent="0.2">
      <c r="D243" s="3"/>
      <c r="E243" s="150"/>
      <c r="F243" s="30"/>
      <c r="G243" s="30"/>
    </row>
    <row r="244" spans="1:7" x14ac:dyDescent="0.2">
      <c r="D244" s="73"/>
      <c r="E244" s="3"/>
      <c r="F244" s="30"/>
      <c r="G244" s="30"/>
    </row>
    <row r="245" spans="1:7" x14ac:dyDescent="0.2">
      <c r="A245" s="220" t="s">
        <v>459</v>
      </c>
      <c r="D245" s="236"/>
      <c r="E245" s="30"/>
      <c r="F245" s="30"/>
      <c r="G245" s="30"/>
    </row>
    <row r="246" spans="1:7" s="212" customFormat="1" x14ac:dyDescent="0.2">
      <c r="A246" s="214">
        <v>42739</v>
      </c>
      <c r="B246" s="176"/>
      <c r="C246" s="170" t="s">
        <v>496</v>
      </c>
      <c r="D246" s="73"/>
      <c r="E246" s="30"/>
      <c r="F246" s="30"/>
      <c r="G246" s="30"/>
    </row>
    <row r="247" spans="1:7" s="212" customFormat="1" x14ac:dyDescent="0.2">
      <c r="A247" s="214">
        <v>42739</v>
      </c>
      <c r="B247" s="176"/>
      <c r="C247" s="170" t="s">
        <v>483</v>
      </c>
      <c r="D247" s="150"/>
      <c r="E247" s="30"/>
      <c r="F247" s="30"/>
      <c r="G247" s="30"/>
    </row>
    <row r="248" spans="1:7" x14ac:dyDescent="0.2">
      <c r="A248" s="214">
        <v>42739</v>
      </c>
      <c r="C248" s="170" t="s">
        <v>499</v>
      </c>
      <c r="D248" s="3"/>
      <c r="E248" s="30"/>
      <c r="F248" s="30"/>
      <c r="G248" s="30"/>
    </row>
    <row r="249" spans="1:7" x14ac:dyDescent="0.2">
      <c r="A249" s="214">
        <v>42739</v>
      </c>
      <c r="B249" s="176" t="s">
        <v>205</v>
      </c>
      <c r="C249" s="170" t="s">
        <v>484</v>
      </c>
      <c r="D249" s="39"/>
      <c r="E249" s="30"/>
      <c r="F249" s="30"/>
      <c r="G249" s="30"/>
    </row>
    <row r="250" spans="1:7" s="207" customFormat="1" x14ac:dyDescent="0.2">
      <c r="A250" s="214">
        <v>42739</v>
      </c>
      <c r="B250" s="179" t="s">
        <v>229</v>
      </c>
      <c r="C250" s="179" t="s">
        <v>511</v>
      </c>
      <c r="D250" s="3"/>
      <c r="E250" s="247"/>
    </row>
    <row r="251" spans="1:7" s="207" customFormat="1" x14ac:dyDescent="0.2">
      <c r="A251" s="214">
        <v>42739</v>
      </c>
      <c r="B251" s="179" t="s">
        <v>284</v>
      </c>
      <c r="C251" s="179" t="s">
        <v>512</v>
      </c>
      <c r="D251" s="39"/>
      <c r="E251" s="247"/>
    </row>
    <row r="252" spans="1:7" x14ac:dyDescent="0.2">
      <c r="A252" s="214">
        <v>42739</v>
      </c>
      <c r="B252" s="176" t="s">
        <v>498</v>
      </c>
      <c r="C252" s="170" t="s">
        <v>480</v>
      </c>
      <c r="D252" s="39"/>
      <c r="E252" s="247"/>
    </row>
    <row r="253" spans="1:7" ht="25.5" x14ac:dyDescent="0.2">
      <c r="A253" s="214">
        <v>42739</v>
      </c>
      <c r="B253" s="215" t="s">
        <v>124</v>
      </c>
      <c r="C253" s="216" t="s">
        <v>458</v>
      </c>
      <c r="D253" s="39"/>
      <c r="E253" s="247"/>
    </row>
    <row r="254" spans="1:7" x14ac:dyDescent="0.2">
      <c r="A254" s="214">
        <v>42739</v>
      </c>
      <c r="B254" s="176" t="s">
        <v>124</v>
      </c>
      <c r="C254" s="170" t="s">
        <v>485</v>
      </c>
      <c r="D254" s="3"/>
      <c r="E254" s="247"/>
    </row>
    <row r="255" spans="1:7" x14ac:dyDescent="0.2">
      <c r="A255" s="214">
        <v>42739</v>
      </c>
      <c r="B255" s="179" t="s">
        <v>124</v>
      </c>
      <c r="C255" s="179" t="s">
        <v>485</v>
      </c>
      <c r="D255" s="39"/>
      <c r="E255" s="247"/>
    </row>
    <row r="256" spans="1:7" x14ac:dyDescent="0.2">
      <c r="A256" s="214">
        <v>42739</v>
      </c>
      <c r="B256" s="179" t="s">
        <v>256</v>
      </c>
      <c r="C256" s="179" t="s">
        <v>513</v>
      </c>
      <c r="E256" s="247"/>
    </row>
    <row r="257" spans="1:4" x14ac:dyDescent="0.2">
      <c r="A257" s="214">
        <v>42739</v>
      </c>
      <c r="B257" s="179" t="s">
        <v>285</v>
      </c>
      <c r="C257" s="179" t="s">
        <v>514</v>
      </c>
    </row>
    <row r="258" spans="1:4" x14ac:dyDescent="0.2">
      <c r="A258" s="214">
        <v>42739</v>
      </c>
      <c r="B258" s="179" t="s">
        <v>308</v>
      </c>
      <c r="C258" s="179" t="s">
        <v>503</v>
      </c>
    </row>
    <row r="259" spans="1:4" ht="25.5" x14ac:dyDescent="0.2">
      <c r="A259" s="214">
        <v>42739</v>
      </c>
      <c r="B259" s="215" t="s">
        <v>203</v>
      </c>
      <c r="C259" s="216" t="s">
        <v>458</v>
      </c>
      <c r="D259" s="237"/>
    </row>
    <row r="260" spans="1:4" x14ac:dyDescent="0.2">
      <c r="A260" s="214">
        <v>42739</v>
      </c>
      <c r="B260" s="179" t="s">
        <v>505</v>
      </c>
      <c r="C260" s="179" t="s">
        <v>506</v>
      </c>
    </row>
    <row r="261" spans="1:4" x14ac:dyDescent="0.2">
      <c r="A261" s="214">
        <v>42739</v>
      </c>
      <c r="B261" s="179" t="s">
        <v>508</v>
      </c>
      <c r="C261" s="179" t="s">
        <v>509</v>
      </c>
    </row>
    <row r="262" spans="1:4" x14ac:dyDescent="0.2">
      <c r="A262" s="214">
        <v>42739</v>
      </c>
      <c r="B262" s="179" t="s">
        <v>507</v>
      </c>
      <c r="C262" s="179" t="s">
        <v>510</v>
      </c>
    </row>
    <row r="263" spans="1:4" x14ac:dyDescent="0.2">
      <c r="A263" s="214">
        <v>42739</v>
      </c>
      <c r="B263" s="176" t="s">
        <v>228</v>
      </c>
      <c r="C263" s="170" t="s">
        <v>482</v>
      </c>
    </row>
    <row r="264" spans="1:4" x14ac:dyDescent="0.2">
      <c r="A264" s="214">
        <v>42739</v>
      </c>
      <c r="B264" s="176" t="s">
        <v>261</v>
      </c>
      <c r="C264" s="170" t="s">
        <v>482</v>
      </c>
    </row>
    <row r="265" spans="1:4" x14ac:dyDescent="0.2">
      <c r="A265" s="214">
        <v>42739</v>
      </c>
      <c r="B265" s="176" t="s">
        <v>500</v>
      </c>
      <c r="C265" s="170" t="s">
        <v>501</v>
      </c>
    </row>
    <row r="266" spans="1:4" x14ac:dyDescent="0.2">
      <c r="A266" s="214">
        <v>42739</v>
      </c>
      <c r="B266" s="176" t="s">
        <v>502</v>
      </c>
      <c r="C266" s="170" t="s">
        <v>482</v>
      </c>
    </row>
    <row r="267" spans="1:4" x14ac:dyDescent="0.2">
      <c r="A267" s="214">
        <v>42739</v>
      </c>
      <c r="B267" s="179" t="s">
        <v>129</v>
      </c>
      <c r="C267" s="179" t="s">
        <v>504</v>
      </c>
    </row>
    <row r="268" spans="1:4" s="151" customFormat="1" x14ac:dyDescent="0.2">
      <c r="A268" s="299">
        <v>43258</v>
      </c>
      <c r="B268" s="307" t="s">
        <v>550</v>
      </c>
      <c r="C268" s="298"/>
      <c r="D268" s="213"/>
    </row>
    <row r="269" spans="1:4" s="151" customFormat="1" ht="38.25" customHeight="1" x14ac:dyDescent="0.2">
      <c r="A269" s="300"/>
      <c r="B269" s="297" t="s">
        <v>548</v>
      </c>
      <c r="C269" s="298"/>
    </row>
    <row r="270" spans="1:4" s="151" customFormat="1" ht="25.5" customHeight="1" x14ac:dyDescent="0.2">
      <c r="A270" s="300"/>
      <c r="B270" s="297" t="s">
        <v>549</v>
      </c>
      <c r="C270" s="298"/>
    </row>
    <row r="271" spans="1:4" s="151" customFormat="1" ht="25.5" customHeight="1" x14ac:dyDescent="0.2">
      <c r="A271" s="300"/>
      <c r="B271" s="297" t="s">
        <v>547</v>
      </c>
      <c r="C271" s="298"/>
    </row>
    <row r="272" spans="1:4" s="151" customFormat="1" ht="12.75" customHeight="1" x14ac:dyDescent="0.2">
      <c r="A272" s="300"/>
      <c r="B272" s="297" t="s">
        <v>546</v>
      </c>
      <c r="C272" s="298"/>
    </row>
    <row r="273" spans="1:6" s="151" customFormat="1" ht="38.25" customHeight="1" x14ac:dyDescent="0.2">
      <c r="A273" s="300"/>
      <c r="B273" s="297" t="s">
        <v>545</v>
      </c>
      <c r="C273" s="298"/>
    </row>
    <row r="274" spans="1:6" s="151" customFormat="1" ht="25.5" customHeight="1" x14ac:dyDescent="0.2">
      <c r="A274" s="300"/>
      <c r="B274" s="297" t="s">
        <v>543</v>
      </c>
      <c r="C274" s="298"/>
    </row>
    <row r="275" spans="1:6" s="151" customFormat="1" ht="12.75" customHeight="1" x14ac:dyDescent="0.2">
      <c r="A275" s="300"/>
      <c r="B275" s="297" t="s">
        <v>540</v>
      </c>
      <c r="C275" s="298"/>
    </row>
    <row r="276" spans="1:6" s="151" customFormat="1" ht="25.5" customHeight="1" x14ac:dyDescent="0.2">
      <c r="A276" s="300"/>
      <c r="B276" s="297" t="s">
        <v>541</v>
      </c>
      <c r="C276" s="298"/>
    </row>
    <row r="277" spans="1:6" s="151" customFormat="1" ht="25.5" customHeight="1" x14ac:dyDescent="0.2">
      <c r="A277" s="300"/>
      <c r="B277" s="297" t="s">
        <v>544</v>
      </c>
      <c r="C277" s="298"/>
    </row>
    <row r="278" spans="1:6" s="151" customFormat="1" ht="12.75" customHeight="1" x14ac:dyDescent="0.2">
      <c r="A278" s="300"/>
      <c r="B278" s="297" t="s">
        <v>542</v>
      </c>
      <c r="C278" s="298"/>
    </row>
    <row r="279" spans="1:6" s="212" customFormat="1" x14ac:dyDescent="0.2">
      <c r="A279" s="214">
        <v>43454</v>
      </c>
      <c r="B279" s="212" t="s">
        <v>614</v>
      </c>
      <c r="C279" s="216"/>
      <c r="D279" s="237"/>
    </row>
    <row r="280" spans="1:6" s="151" customFormat="1" x14ac:dyDescent="0.2">
      <c r="A280" s="209">
        <v>44176</v>
      </c>
      <c r="B280" s="152" t="s">
        <v>220</v>
      </c>
      <c r="C280" s="152" t="s">
        <v>670</v>
      </c>
    </row>
    <row r="281" spans="1:6" s="151" customFormat="1" x14ac:dyDescent="0.2">
      <c r="A281" s="209">
        <v>44176</v>
      </c>
      <c r="B281" s="152" t="s">
        <v>583</v>
      </c>
      <c r="C281" s="152" t="s">
        <v>671</v>
      </c>
    </row>
    <row r="282" spans="1:6" s="151" customFormat="1" x14ac:dyDescent="0.2">
      <c r="A282" s="209">
        <v>44176</v>
      </c>
      <c r="B282" s="152" t="s">
        <v>520</v>
      </c>
      <c r="C282" s="152" t="s">
        <v>661</v>
      </c>
    </row>
    <row r="283" spans="1:6" s="151" customFormat="1" ht="25.5" x14ac:dyDescent="0.2">
      <c r="A283" s="209">
        <v>44176</v>
      </c>
      <c r="B283" s="213" t="s">
        <v>519</v>
      </c>
      <c r="C283" s="231" t="s">
        <v>756</v>
      </c>
    </row>
    <row r="284" spans="1:6" s="151" customFormat="1" ht="140.25" x14ac:dyDescent="0.2">
      <c r="A284" s="209">
        <v>44176</v>
      </c>
      <c r="B284" s="213" t="s">
        <v>481</v>
      </c>
      <c r="C284" s="231" t="s">
        <v>701</v>
      </c>
    </row>
    <row r="285" spans="1:6" s="247" customFormat="1" x14ac:dyDescent="0.2">
      <c r="A285" s="239">
        <v>44439</v>
      </c>
      <c r="B285" s="237" t="s">
        <v>642</v>
      </c>
      <c r="C285" s="246" t="s">
        <v>767</v>
      </c>
    </row>
    <row r="286" spans="1:6" s="213" customFormat="1" ht="38.25" customHeight="1" x14ac:dyDescent="0.2">
      <c r="A286" s="209">
        <v>45664</v>
      </c>
      <c r="B286" s="295" t="s">
        <v>899</v>
      </c>
      <c r="C286" s="296"/>
      <c r="D286" s="150"/>
      <c r="E286" s="232"/>
      <c r="F286" s="249"/>
    </row>
    <row r="288" spans="1:6" x14ac:dyDescent="0.2">
      <c r="B288" s="176" t="s">
        <v>88</v>
      </c>
    </row>
    <row r="291" spans="3:3" x14ac:dyDescent="0.2">
      <c r="C291" s="170" t="s">
        <v>88</v>
      </c>
    </row>
  </sheetData>
  <sortState xmlns:xlrd2="http://schemas.microsoft.com/office/spreadsheetml/2017/richdata2" ref="A220:G240">
    <sortCondition ref="B220:B240"/>
  </sortState>
  <mergeCells count="20">
    <mergeCell ref="A1:A2"/>
    <mergeCell ref="C1:C2"/>
    <mergeCell ref="B1:B2"/>
    <mergeCell ref="B268:C268"/>
    <mergeCell ref="B269:C269"/>
    <mergeCell ref="B208:B210"/>
    <mergeCell ref="A208:A210"/>
    <mergeCell ref="B200:B207"/>
    <mergeCell ref="A200:A207"/>
    <mergeCell ref="B286:C286"/>
    <mergeCell ref="B270:C270"/>
    <mergeCell ref="B277:C277"/>
    <mergeCell ref="B278:C278"/>
    <mergeCell ref="A268:A278"/>
    <mergeCell ref="B271:C271"/>
    <mergeCell ref="B272:C272"/>
    <mergeCell ref="B273:C273"/>
    <mergeCell ref="B274:C274"/>
    <mergeCell ref="B275:C275"/>
    <mergeCell ref="B276:C276"/>
  </mergeCells>
  <phoneticPr fontId="0" type="noConversion"/>
  <printOptions horizontalCentered="1"/>
  <pageMargins left="0.75" right="0.25" top="1" bottom="1" header="0" footer="0"/>
  <pageSetup scale="77" orientation="portrait" r:id="rId1"/>
  <headerFooter alignWithMargins="0"/>
  <colBreaks count="1" manualBreakCount="1">
    <brk id="3" max="4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2025-10-17T16:21:15Z</cp:lastPrinted>
  <dcterms:created xsi:type="dcterms:W3CDTF">1998-06-02T12:05:01Z</dcterms:created>
  <dcterms:modified xsi:type="dcterms:W3CDTF">2025-10-17T16:21:57Z</dcterms:modified>
</cp:coreProperties>
</file>