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29552D14-7DF8-44AD-AFFF-E68CA4A61050}"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List'!$W$13:$X$93</definedName>
    <definedName name="Customer_Cost">'Price List'!$Z$13:$AG$93</definedName>
    <definedName name="Customer_List">'Price List'!$C$13:$T$93</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List'!$C$13:$T$93</definedName>
    <definedName name="_xlnm.Print_Area" localSheetId="4">Changes!$A$1:$C$302</definedName>
    <definedName name="_xlnm.Print_Area" localSheetId="1">Index!$A$1:$K$51</definedName>
    <definedName name="_xlnm.Print_Area" localSheetId="2">'Price List'!$C$13:$T$93</definedName>
    <definedName name="_xlnm.Print_Titles" localSheetId="4">Changes!$1:$2</definedName>
    <definedName name="_xlnm.Print_Titles" localSheetId="2">'Price List'!$C:$N,'Price List'!$13:$20</definedName>
    <definedName name="Purchasing_Cost">'Price List'!#REF!</definedName>
    <definedName name="Round">'Price List'!$D$97:$E$106</definedName>
    <definedName name="Suggested">Instructions!$H$55</definedName>
  </definedNames>
  <calcPr calcId="191029"/>
</workbook>
</file>

<file path=xl/calcChain.xml><?xml version="1.0" encoding="utf-8"?>
<calcChain xmlns="http://schemas.openxmlformats.org/spreadsheetml/2006/main">
  <c r="AM27" i="1" l="1"/>
  <c r="AL27" i="1"/>
  <c r="AK27" i="1"/>
  <c r="W27" i="1"/>
  <c r="AB27" i="1" s="1"/>
  <c r="U27" i="1"/>
  <c r="AM31" i="1"/>
  <c r="AL31" i="1"/>
  <c r="AK31" i="1"/>
  <c r="W31" i="1"/>
  <c r="AB31" i="1" s="1"/>
  <c r="U31" i="1"/>
  <c r="AM33" i="1"/>
  <c r="AL33" i="1"/>
  <c r="AK33" i="1"/>
  <c r="W33" i="1"/>
  <c r="AB33" i="1" s="1"/>
  <c r="U33" i="1"/>
  <c r="AM34" i="1"/>
  <c r="AL34" i="1"/>
  <c r="AK34" i="1"/>
  <c r="W34" i="1"/>
  <c r="AB34" i="1" s="1"/>
  <c r="U34" i="1"/>
  <c r="AM39" i="1"/>
  <c r="AL39" i="1"/>
  <c r="AK39" i="1"/>
  <c r="W39" i="1"/>
  <c r="AB39" i="1" s="1"/>
  <c r="U39" i="1"/>
  <c r="AM41" i="1"/>
  <c r="AL41" i="1"/>
  <c r="AK41" i="1"/>
  <c r="W41" i="1"/>
  <c r="AB41" i="1" s="1"/>
  <c r="U41" i="1"/>
  <c r="AM30" i="1"/>
  <c r="AL30" i="1"/>
  <c r="AK30" i="1"/>
  <c r="W30" i="1"/>
  <c r="AB30" i="1" s="1"/>
  <c r="U30" i="1"/>
  <c r="AM37" i="1"/>
  <c r="AL37" i="1"/>
  <c r="AK37" i="1"/>
  <c r="W37" i="1"/>
  <c r="AB37" i="1" s="1"/>
  <c r="U37" i="1"/>
  <c r="AM36" i="1"/>
  <c r="AL36" i="1"/>
  <c r="AK36" i="1"/>
  <c r="W36" i="1"/>
  <c r="AB36" i="1" s="1"/>
  <c r="U36" i="1"/>
  <c r="AM29" i="1"/>
  <c r="AL29" i="1"/>
  <c r="AK29" i="1"/>
  <c r="W29" i="1"/>
  <c r="AB29" i="1" s="1"/>
  <c r="U29" i="1"/>
  <c r="AM28" i="1"/>
  <c r="AL28" i="1"/>
  <c r="AK28" i="1"/>
  <c r="W28" i="1"/>
  <c r="AB28" i="1" s="1"/>
  <c r="U28"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N13" i="1"/>
  <c r="T14" i="1"/>
  <c r="AE14" i="1"/>
  <c r="N15" i="1"/>
  <c r="C16" i="1"/>
  <c r="AG16" i="1"/>
  <c r="U18" i="1"/>
  <c r="AB18" i="1"/>
  <c r="AC18" i="1"/>
  <c r="AD18" i="1"/>
  <c r="AE18" i="1"/>
  <c r="AF18" i="1"/>
  <c r="AG18" i="1"/>
  <c r="AJ18" i="1"/>
  <c r="AK18" i="1"/>
  <c r="AL18" i="1"/>
  <c r="AM18" i="1"/>
  <c r="S3" i="1" l="1"/>
  <c r="X3" i="1"/>
  <c r="AC3" i="1" s="1"/>
  <c r="AJ3" i="1" s="1"/>
  <c r="AG3" i="1" s="1"/>
  <c r="AD3" i="1" s="1"/>
  <c r="X6" i="1" l="1"/>
  <c r="AC6" i="1" s="1"/>
  <c r="AJ6" i="1" s="1"/>
  <c r="AG6" i="1" s="1"/>
  <c r="AD6" i="1" s="1"/>
  <c r="S6" i="1"/>
  <c r="S4" i="1"/>
  <c r="X4" i="1"/>
  <c r="AC4" i="1" s="1"/>
  <c r="AJ4" i="1" s="1"/>
  <c r="AG4" i="1" s="1"/>
  <c r="AD4" i="1" s="1"/>
  <c r="X31" i="1"/>
  <c r="AC31" i="1" s="1"/>
  <c r="AJ31" i="1" s="1"/>
  <c r="AG31" i="1" s="1"/>
  <c r="AD31" i="1" s="1"/>
  <c r="S31" i="1"/>
  <c r="S2" i="1"/>
  <c r="X2" i="1"/>
  <c r="AC2" i="1" s="1"/>
  <c r="AJ2" i="1" s="1"/>
  <c r="AG2" i="1" s="1"/>
  <c r="AD2" i="1" s="1"/>
  <c r="X1" i="1"/>
  <c r="AC1" i="1" s="1"/>
  <c r="AJ1" i="1" s="1"/>
  <c r="AG1" i="1" s="1"/>
  <c r="AD1" i="1" s="1"/>
  <c r="S1" i="1"/>
  <c r="S7" i="1"/>
  <c r="X7" i="1"/>
  <c r="AC7" i="1" s="1"/>
  <c r="AJ7" i="1" s="1"/>
  <c r="AG7" i="1" s="1"/>
  <c r="AD7" i="1" s="1"/>
  <c r="X28" i="1"/>
  <c r="AC28" i="1" s="1"/>
  <c r="AJ28" i="1" s="1"/>
  <c r="AG28" i="1" s="1"/>
  <c r="AD28" i="1" s="1"/>
  <c r="S28" i="1"/>
  <c r="S34" i="1"/>
  <c r="X34" i="1"/>
  <c r="AC34" i="1" s="1"/>
  <c r="AJ34" i="1" s="1"/>
  <c r="AG34" i="1" s="1"/>
  <c r="AD34" i="1" s="1"/>
  <c r="S39" i="1"/>
  <c r="X39" i="1"/>
  <c r="AC39" i="1" s="1"/>
  <c r="AJ39" i="1" s="1"/>
  <c r="AG39" i="1" s="1"/>
  <c r="AD39" i="1" s="1"/>
  <c r="S5" i="1"/>
  <c r="X5" i="1"/>
  <c r="AC5" i="1" s="1"/>
  <c r="AJ5" i="1" s="1"/>
  <c r="AG5" i="1" s="1"/>
  <c r="AD5" i="1" s="1"/>
  <c r="X37" i="1" l="1"/>
  <c r="AC37" i="1" s="1"/>
  <c r="AJ37" i="1" s="1"/>
  <c r="AG37" i="1" s="1"/>
  <c r="AD37" i="1" s="1"/>
  <c r="S37" i="1"/>
  <c r="S30" i="1"/>
  <c r="X30" i="1"/>
  <c r="AC30" i="1" s="1"/>
  <c r="AJ30" i="1" s="1"/>
  <c r="AG30" i="1" s="1"/>
  <c r="AD30" i="1" s="1"/>
  <c r="S33" i="1"/>
  <c r="X33" i="1"/>
  <c r="AC33" i="1" s="1"/>
  <c r="AJ33" i="1" s="1"/>
  <c r="AG33" i="1" s="1"/>
  <c r="AD33" i="1" s="1"/>
  <c r="X27" i="1"/>
  <c r="AC27" i="1" s="1"/>
  <c r="AJ27" i="1" s="1"/>
  <c r="AG27" i="1" s="1"/>
  <c r="AD27" i="1" s="1"/>
  <c r="S27" i="1"/>
  <c r="X26" i="1"/>
  <c r="AC26" i="1" s="1"/>
  <c r="AJ26" i="1" s="1"/>
  <c r="AG26" i="1" s="1"/>
  <c r="AD26" i="1" s="1"/>
  <c r="S26" i="1"/>
  <c r="X29" i="1"/>
  <c r="AC29" i="1" s="1"/>
  <c r="AJ29" i="1" s="1"/>
  <c r="AG29" i="1" s="1"/>
  <c r="AD29" i="1" s="1"/>
  <c r="S29" i="1"/>
  <c r="S36" i="1"/>
  <c r="X36" i="1"/>
  <c r="AC36" i="1" s="1"/>
  <c r="AJ36" i="1" s="1"/>
  <c r="AG36" i="1" s="1"/>
  <c r="AD36" i="1" s="1"/>
  <c r="X41" i="1"/>
  <c r="AC41" i="1" s="1"/>
  <c r="AJ41" i="1" s="1"/>
  <c r="AG41" i="1" s="1"/>
  <c r="AD41" i="1" s="1"/>
  <c r="S41" i="1"/>
</calcChain>
</file>

<file path=xl/sharedStrings.xml><?xml version="1.0" encoding="utf-8"?>
<sst xmlns="http://schemas.openxmlformats.org/spreadsheetml/2006/main" count="1059" uniqueCount="498">
  <si>
    <t xml:space="preserve">Colors Antracite and Oro in all formats.  All items in the Rectified Unglazed Honed finish.  In the </t>
  </si>
  <si>
    <t xml:space="preserve">Rectified Unglazed Natural finish in all colors:  18" x 18" Field Tile, 18" x 18" Mosaico, 18" x 18" </t>
  </si>
  <si>
    <t xml:space="preserve">Fiore Mosaico, 6" x 18" &amp; 12" x 24" Fiore Mosaico Listello, 3" x 18" Bullnose &amp; 18" x 18" Stairtread. </t>
  </si>
  <si>
    <t xml:space="preserve">The Non-Rectified Floor field tile size 13-3/4" x 13-3/4" and the Non-Rectified Wall field tile size </t>
  </si>
  <si>
    <t xml:space="preserve">10" x 16" in colors Glace, Nacre, Noix and Vanille.  Also the 3-1/8" x 16" Ramage Listello D and </t>
  </si>
  <si>
    <t xml:space="preserve">the 4-3/4" x 16" Nature Listello in colors in colors Glace, Nacre, Noix and Vanille.   </t>
  </si>
  <si>
    <t>LE RABLE</t>
  </si>
  <si>
    <t xml:space="preserve"> "       "</t>
  </si>
  <si>
    <t>Rectified/Polished 9-5/8" x 19-1/2" Brick Mosaic and the 19-1/2" x 19-1/2" Rosone Decor.</t>
  </si>
  <si>
    <t>MARMO D WALL</t>
  </si>
  <si>
    <t xml:space="preserve">12" x 12" Mosaic (Mosaico) in all colors.  The 1/2" x 1/2" Raccordo Jolly Angolo Esterno in all colors. </t>
  </si>
  <si>
    <t xml:space="preserve">2" x 13-1/2" Bordo, 1/2" x 13-1/2" Raccordo Jolly, in all colors.   </t>
  </si>
  <si>
    <t xml:space="preserve">Also the following listellos:  4" x 13-1/2" Bianco Listello Romano/A, Crema 4" x 13-1/2" Listello Romano/B, </t>
  </si>
  <si>
    <t xml:space="preserve">CC01LA Bianco 4" x 13-1/2" Listello Nastro/A, Crema 4" x 13-1/2" Listello Nastro/B, Bianco 4" x 13-1/2" </t>
  </si>
  <si>
    <t xml:space="preserve">Listello Tulipano/A, Crema 4" x 13-1/2" Listello Tulipano/B, Bianco 2-2/3" x 13-1/2" Listello Classico/A, </t>
  </si>
  <si>
    <t xml:space="preserve">Crema 2-2/3" x 13-1/2" Listello Classico/B, Bianco 2-2/3" x 13-1/2" Listello Geometrico/A and Crema </t>
  </si>
  <si>
    <t>2-2/3" x 13-1/2" Listello Geometrico/B.</t>
  </si>
  <si>
    <t xml:space="preserve">          "</t>
  </si>
  <si>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</si>
  <si>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</si>
  <si>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</si>
  <si>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</si>
  <si>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</si>
  <si>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</si>
  <si>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</si>
  <si>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</si>
  <si>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</si>
  <si>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</si>
  <si>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</si>
  <si>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</si>
  <si>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</si>
  <si>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</si>
  <si>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</si>
  <si>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</si>
  <si>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</si>
  <si>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</si>
  <si>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</si>
  <si>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</si>
  <si>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</si>
  <si>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</si>
  <si>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</si>
  <si>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</si>
  <si>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</si>
  <si>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</si>
  <si>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</si>
  <si>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</si>
  <si>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</si>
  <si>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</si>
  <si>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</si>
  <si>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</si>
  <si>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</si>
  <si>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</si>
  <si>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</si>
  <si>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</si>
  <si>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</si>
  <si>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</si>
  <si>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</si>
  <si>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</si>
  <si>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</si>
  <si>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</si>
  <si>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</si>
  <si>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</si>
  <si>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</si>
  <si>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</si>
  <si>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</si>
  <si>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</si>
  <si>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</si>
  <si>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</si>
  <si>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</si>
  <si>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</si>
  <si>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</si>
  <si>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</si>
  <si>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</si>
  <si>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</si>
  <si>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</si>
  <si>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</si>
  <si>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</si>
  <si>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</si>
  <si>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</si>
  <si>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</si>
  <si>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</si>
  <si>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</si>
  <si>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</si>
  <si>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</si>
  <si>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</si>
  <si>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</si>
  <si>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</si>
  <si>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</si>
  <si>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</si>
  <si>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</si>
  <si>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</si>
  <si>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</si>
  <si>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</si>
  <si>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</si>
  <si>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</si>
  <si>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</si>
  <si>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</si>
  <si>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</si>
  <si>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</si>
  <si>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</si>
  <si>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</si>
  <si>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</si>
  <si>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</si>
  <si>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</si>
  <si>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</si>
  <si>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Impronta/Italgraniti</t>
  </si>
  <si>
    <t>I</t>
  </si>
  <si>
    <t>African Stone</t>
  </si>
  <si>
    <t>Calacatta</t>
  </si>
  <si>
    <t>Compact Ten</t>
  </si>
  <si>
    <t>Easy</t>
  </si>
  <si>
    <t>Indian Slate</t>
  </si>
  <si>
    <t>Stone Gallery</t>
  </si>
  <si>
    <t>Urbana</t>
  </si>
  <si>
    <t>Bullnose</t>
  </si>
  <si>
    <t>You can enter a value in the column labeled "Adj." to change your price manually.</t>
  </si>
  <si>
    <t>Portofino</t>
  </si>
  <si>
    <t>Sabi</t>
  </si>
  <si>
    <t>Mosaic</t>
  </si>
  <si>
    <t>24" x 24"</t>
  </si>
  <si>
    <t>15.49 SF/CTN</t>
  </si>
  <si>
    <t>12" x 24"</t>
  </si>
  <si>
    <t>Gradone Con Toro</t>
  </si>
  <si>
    <t>TUSCANIA</t>
  </si>
  <si>
    <t xml:space="preserve"> </t>
  </si>
  <si>
    <t>Yes</t>
  </si>
  <si>
    <t>B</t>
  </si>
  <si>
    <t>Bardiglio color</t>
  </si>
  <si>
    <t>Gloss Botticino 11x13.5 Wall</t>
  </si>
  <si>
    <t>Stair Nose</t>
  </si>
  <si>
    <t>CALACATTA</t>
  </si>
  <si>
    <t>17 X 17 FIELD ONLY</t>
  </si>
  <si>
    <t>LIGHTS</t>
  </si>
  <si>
    <t>ENTIRE SERIES</t>
  </si>
  <si>
    <t>SAXUM</t>
  </si>
  <si>
    <t>Glazed Porcelain</t>
  </si>
  <si>
    <t>Unglazed Porcelain</t>
  </si>
  <si>
    <t>URBANA MULTI</t>
  </si>
  <si>
    <t>Almatec Evoluzione Marmi</t>
  </si>
  <si>
    <t>Almatec Evoluzione Materia</t>
  </si>
  <si>
    <t>Almatec Evoluzione Pietre</t>
  </si>
  <si>
    <t>River</t>
  </si>
  <si>
    <t>N°4</t>
  </si>
  <si>
    <t>POST</t>
  </si>
  <si>
    <t>EASY</t>
  </si>
  <si>
    <t>INDIAN SLATE</t>
  </si>
  <si>
    <t>Color Ardesia Sabbia only; in all sizes and shapes.</t>
  </si>
  <si>
    <t>Colors Green, Grey and Yellow only; in all sizes and shapes.</t>
  </si>
  <si>
    <t>Color Crema Marfil in 7" x 7" &amp; 21" x 21" field tile sizes.</t>
  </si>
  <si>
    <t>PIETRE D'ORIENTE</t>
  </si>
  <si>
    <t>ALMATEC EVOLUZIONE MARMI</t>
  </si>
  <si>
    <t>ALMATEC EVOLUZIONE PIETRE</t>
  </si>
  <si>
    <t>Colors Bianco Evoluzione, Cremo Delicato &amp; Rosa Evoluzione in all sizes, finishes and shapes.</t>
  </si>
  <si>
    <t>Color Giallo Dorato in all sizes, finishes and shapes.</t>
  </si>
  <si>
    <t>Color Palmira in the 21" x 21" field tile size.</t>
  </si>
  <si>
    <t>LE GEMME</t>
  </si>
  <si>
    <t>RHUS</t>
  </si>
  <si>
    <t>ONYX</t>
  </si>
  <si>
    <t>TINTE UNITE</t>
  </si>
  <si>
    <t>ENTIRE SERIES (Had previously been marketed by us)</t>
  </si>
  <si>
    <t>Marmo D</t>
  </si>
  <si>
    <t>Sands</t>
  </si>
  <si>
    <t>Tharsis</t>
  </si>
  <si>
    <t>Marmo D &amp; Marmo D Wall</t>
  </si>
  <si>
    <t>Marmo D Wall</t>
  </si>
  <si>
    <t xml:space="preserve">Crema Marfil 11 x 13.5 wall, 2" x 10-5/8" Chair Rail, 2" x 11" Liner &amp; 1/2" x 11" Raccordo Jolly.   </t>
  </si>
  <si>
    <t>Marmi D'Impronta</t>
  </si>
  <si>
    <t>1/2" x 9" &amp; 1/2" x 11" Raccordo Jolly's</t>
  </si>
  <si>
    <t xml:space="preserve">URBANA  </t>
  </si>
  <si>
    <t xml:space="preserve">1-1/4" X 11" Chic Marrone/B1 Listello, 1" X 1" Chic Marrone/B Tozzetto, 1" X 1" Chic Rosso/A </t>
  </si>
  <si>
    <t xml:space="preserve">Tozzetto, 1" x 13-1/2" Romano C Listello &amp; Romano F Listello.     </t>
  </si>
  <si>
    <t xml:space="preserve">      "</t>
  </si>
  <si>
    <t xml:space="preserve">     "              "</t>
  </si>
  <si>
    <t>PORTOFINO</t>
  </si>
  <si>
    <t>V-Cap, V-Cap Corner, Quarter Round and Quarter Round Corners in all colors.</t>
  </si>
  <si>
    <t>Changes</t>
  </si>
  <si>
    <t xml:space="preserve">No items from this line will be stocked in the USA; therefore we are removing from price list. </t>
  </si>
  <si>
    <t>Arni and Vagli 5" x 17" Listellos and 5" x 5" Listello Corners.</t>
  </si>
  <si>
    <t>PIETRA DI VESALE</t>
  </si>
  <si>
    <t>All items in colors Congo Black, Madagascar, Nigeria, Senegal &amp; Zimbabwe.</t>
  </si>
  <si>
    <t>Field Tile sizes 7" x 7", 7" x 14" and 14" x 21" in all colors.</t>
  </si>
  <si>
    <t>7" x 7" Decoro Mix in all colors and 4-1/2" x 14" Fascia Africa Mix.</t>
  </si>
  <si>
    <t xml:space="preserve">     "        "</t>
  </si>
  <si>
    <t xml:space="preserve">In the Natural/Rectified and Polished/Rectified:  16" x 16" Field Tile size, 4" x 16" Bullnose (Battiscopa), </t>
  </si>
  <si>
    <t xml:space="preserve">1-5/8" x 16" Pencil (Bordo Boiserie), 1-5/8" x 17" Pencil Corner (Bordo Boiserie Angolo) &amp; 16" x 16" </t>
  </si>
  <si>
    <t xml:space="preserve">Stairtread (Gradino).  </t>
  </si>
  <si>
    <t xml:space="preserve">      "             "            "</t>
  </si>
  <si>
    <t>All items in color Ouadj Verde.  In the Natural/Rectified and Polished/Rectified:  16" x 16" Field Tile size,</t>
  </si>
  <si>
    <t>4" x 16" Bullnose (Battiscopa), 4" x 16" Cove Base, 16" x 16" Stairtread (Gradino).</t>
  </si>
  <si>
    <t xml:space="preserve">In the Natural/Rectified, Polished/Rectified, Flamed (Bocciardato)/Rectified &amp; Rustico/Rectified:  </t>
  </si>
  <si>
    <t xml:space="preserve">16"x16" Field Tile size, 4"x16" Bullnose (Battiscopa), 4"x16" Cove Base, 2"x16" Border (Bordo Boiserie), </t>
  </si>
  <si>
    <t xml:space="preserve">2"x16.2" Border Corner (Bordo Boiserie Angolo), 16"x16" Stairtread (Gradino) &amp; 7"x16" V-Cap.   </t>
  </si>
  <si>
    <t>All items in colors Oro and Rame.  6" x 6" Decoro Mix in all colors.</t>
  </si>
  <si>
    <t>Entire line is discontinued.</t>
  </si>
  <si>
    <t xml:space="preserve">In the Non-Rectified and Rectified the 18" x 18" field tile size in all colors.  In the Rectifed only the 6" x 6" </t>
  </si>
  <si>
    <t>and 6" x 12" field tile sizes in all colors.</t>
  </si>
  <si>
    <t xml:space="preserve">    "        "</t>
  </si>
  <si>
    <t xml:space="preserve">    "       "</t>
  </si>
  <si>
    <t>13-1/2" x 13-1/2" Stairtread (Gradino) only; all colors.</t>
  </si>
  <si>
    <t xml:space="preserve">9-5/8" x 19-1/2" Polished/Rectified Field tile size only; all colors. </t>
  </si>
  <si>
    <t xml:space="preserve">4" x 18" Field tile size only in all colors. </t>
  </si>
  <si>
    <t>Pietre Dell'Essere</t>
  </si>
  <si>
    <t>All items in color Aragonite.  In the Honed/Rectified finish:  12" x 24" &amp; 18" x 18" Field tile sizes only.</t>
  </si>
  <si>
    <t>All items in colors Noce and Verde.  14" x 14" Mosaic and 14" x 14" Stairtread (Gradino) only in all colors.</t>
  </si>
  <si>
    <t>7" x 7" Field tile size only in all colors.</t>
  </si>
  <si>
    <t>2" x 24" Field tile size in all colors.  12" x 24", 18" x 18" &amp; 24" x 24" Anti-Slip Field tile sizes in all colors.</t>
  </si>
  <si>
    <t xml:space="preserve">In the Natural/Rect. &amp; Honed/Rect. Field tile sizes 6"x 6" &amp; 6"x 12" in all colors.  In all colors/finishes:  </t>
  </si>
  <si>
    <t xml:space="preserve">6" x 6" Decoro Mix, 4" x 12" Listello Urban Fascia, 4" x 4" Insert/Corner Urban Tozzetto, 6" x 12" Listello </t>
  </si>
  <si>
    <t xml:space="preserve">Diagonal Fascia, 6" x 6" Insert/Corner Diagonal Tozzetto, 12" x 13" Stair Nose (Gradone Con Toro) &amp; </t>
  </si>
  <si>
    <t xml:space="preserve">13" x 13" Stair Nose Corner (Gradone Con Toro Angolare).   </t>
  </si>
  <si>
    <t xml:space="preserve">In the Honed/Rectified finish:  12" x 12" &amp; 18" x 18" field tile sizes only in all colors. </t>
  </si>
  <si>
    <t>In the Honed/Rectified finish:  12" x 24" &amp; 18" x 18" field tile sizes only in all colors.</t>
  </si>
  <si>
    <t>Glazed Porcelain and Glazed Ceramic with Digital Technology</t>
  </si>
  <si>
    <t>ETRUSCA</t>
  </si>
  <si>
    <t>18" x 18" Natural Field tile in all colors.</t>
  </si>
  <si>
    <t xml:space="preserve">13-1/2" x 13-1/2" Rectified Wall Field tile, 3" x 13-1/2" Wall Bullnose (Battiscopa), 1" x 13-1/2" Matita, </t>
  </si>
  <si>
    <t>Stone D</t>
  </si>
  <si>
    <t>ALMATEC EVOLUZIONE MATERIA</t>
  </si>
  <si>
    <t>ESKO</t>
  </si>
  <si>
    <t>INDIAN SLATE (Non-Rectified)</t>
  </si>
  <si>
    <t xml:space="preserve">12" x 13" Stair Nose (Gradone Con Toro) &amp; Stair Nose Corner (Gradone Con Toro Angolare) </t>
  </si>
  <si>
    <t>4" x 4" &amp; 8" x 8" Rectified Tozzetto and 4" x 36" Fascia A listello.</t>
  </si>
  <si>
    <t>5" x 48" Alzata (Riser).</t>
  </si>
  <si>
    <t>4" x 48" Alzata (Riser).</t>
  </si>
  <si>
    <t xml:space="preserve">12" x 12" Mosaic (Mosaico) &amp; 4" x 48" Alzata (Riser). </t>
  </si>
  <si>
    <t>MARMI D'IMPRONTA</t>
  </si>
  <si>
    <t xml:space="preserve">13-3/4" x 13-3/4" Field tile, 1/2" x 13-1/2" Raccordo Jolly &amp; 3-1/8" x 13-3/4" Bullnose in color Crema </t>
  </si>
  <si>
    <t xml:space="preserve">     "</t>
  </si>
  <si>
    <t xml:space="preserve">     "                "</t>
  </si>
  <si>
    <t xml:space="preserve">Marfil.  3-1/4" x 13-1/2" Treccia Listello, 4" x 13-1/2" Fantasia Listello &amp; Fantasia Listello A. </t>
  </si>
  <si>
    <t>6" x 6" J'Adore Tozzetto A1 &amp; J'Adore Tozzetto A2 Decors, 18" x 24" J'Adore Decoro Composition.</t>
  </si>
  <si>
    <t>PIETRE DELL'ESSERE - Natural</t>
  </si>
  <si>
    <t>12" x 24" Sfere Decoro, 1/2" x 24" Shiny Sun, Shiny Moon &amp; Bronzo Lucido Listellos.</t>
  </si>
  <si>
    <t>PIETRE DELL'ESSERE - Honed</t>
  </si>
  <si>
    <t>12" x 24" Flora Decoro.</t>
  </si>
  <si>
    <t>7" x 7" Field tile size in all colors.</t>
  </si>
  <si>
    <t>RIVER</t>
  </si>
  <si>
    <t>14" x 14" Mosaico - 2" x 2", Mosaico A &amp; Mosaico B.</t>
  </si>
  <si>
    <t>STONE GALLERY</t>
  </si>
  <si>
    <t>6-1/2" x 12" V-Cap (Elemento "L") in all colors.</t>
  </si>
  <si>
    <t>THARSIS - Natural</t>
  </si>
  <si>
    <t xml:space="preserve">4" x 24" Rays Fascia listello &amp; 4" x 4" Rays Fascia Angolo listello corner.  </t>
  </si>
  <si>
    <t>THARSIS - Honed</t>
  </si>
  <si>
    <t xml:space="preserve">Mosaico - 2" x 2" &amp; 12" x 18" Brick Mosaico.  </t>
  </si>
  <si>
    <t xml:space="preserve">      "              "</t>
  </si>
  <si>
    <t>URBANA - Rectified - Natural</t>
  </si>
  <si>
    <t>3" x 18" &amp; 4" x 24" Listellos, 3" x 3" &amp; 4" x 4" Inserts (Tozzettos) and 3/4" x 18" Liner (Matita).</t>
  </si>
  <si>
    <t>URBANA - Rectified - Honed</t>
  </si>
  <si>
    <t>12" x 24" &amp; 18" x 18" Mosaic (Mosaico), 18" x 18" Steptread (Gradino) &amp; 3" x 18" Bullnose.</t>
  </si>
  <si>
    <t xml:space="preserve">4" x 24" Rays Fascia listello &amp; 4" x 4" Rays Fascia Angolo listello corner, 3" x 18" Bullnose, 12" x 12" </t>
  </si>
  <si>
    <t>MARMO D</t>
  </si>
  <si>
    <t>1-1/2" x 9-5/8" Fascia Listello.</t>
  </si>
  <si>
    <t>11-7/8" x 11-7/8"</t>
  </si>
  <si>
    <t>1-5/8" x 20" Stair Tread Trim Corner (Torello Gradino Angolo Set).</t>
  </si>
  <si>
    <t>Entire Series</t>
  </si>
  <si>
    <t xml:space="preserve">AFRICAN STONE </t>
  </si>
  <si>
    <t xml:space="preserve">Color Breccia Grigia in all formats.  The 2-2/3" x 10-5/8" Geometrico Listello in both colors, the </t>
  </si>
  <si>
    <t xml:space="preserve">3-1/2" x 10-5/8" Nastro Listello in both colors and the 3-1/8" x 10-5/8" Welle Decoro and Welle </t>
  </si>
  <si>
    <t xml:space="preserve">Riposo Listello's in both colors.  The 2-2/3" x 10-5/8" Classico Listello in Calacatta Crema color only.  </t>
  </si>
  <si>
    <t xml:space="preserve">The 3-1/8" x 10-5/8" Romano Listello in the Calacatta Bianco color only.  </t>
  </si>
  <si>
    <t xml:space="preserve">         "</t>
  </si>
  <si>
    <t xml:space="preserve">        "        "</t>
  </si>
  <si>
    <t xml:space="preserve">Colors Argento and Ferro in all formats.  Field tile sizes:  6" x 6" and 6" x 12" in all colors.  And </t>
  </si>
  <si>
    <t xml:space="preserve">the 12" x 13" Stair Nose and 13" x 13" Stair Nose Corner in all colors.   </t>
  </si>
  <si>
    <t xml:space="preserve">Colors Azul Macaubas, Biancone, Bianco Prestige, Blue Sky, Desert Cream, Giallo Persiano, </t>
  </si>
  <si>
    <t>"      "               "</t>
  </si>
  <si>
    <t xml:space="preserve">Gold Cream, Perlino, Verde Alpi and Verde Venato in all formats.  The 3-1/8" x 13-1/2" Floor </t>
  </si>
  <si>
    <t xml:space="preserve">Bullnose in all colors.  Also the 3-3/4" x 13-1/2" Geometrico &amp; Mosaico Listello's in all colors.   </t>
  </si>
  <si>
    <t>All formats in the Rectified Unglazed finish.</t>
  </si>
  <si>
    <t>PIETRE DELL'ESSERE</t>
  </si>
  <si>
    <t xml:space="preserve">All formats in the Rectified Unglazed Natural finish.  Color Eliodoro in all formats.  In the Unglazed </t>
  </si>
  <si>
    <t xml:space="preserve">Natural finish 18" x 18" field tile size and the 3" x 18" bullnose.  In the Unglazed Honed finish </t>
  </si>
  <si>
    <t>the 12" x 12" Mosaico A mosaic.</t>
  </si>
  <si>
    <t xml:space="preserve">     "          "         "</t>
  </si>
  <si>
    <t xml:space="preserve">Size 14" x 14" field tile and 3" x 14" bullnose in all colors.  Color Red River in all formats. </t>
  </si>
  <si>
    <t xml:space="preserve">SANDS </t>
  </si>
  <si>
    <t xml:space="preserve">Field Tile sizes 4" x 24" and 18" x 18" in all colors.  3" x 18" Bullnose and 18" x 18" Stairtread in </t>
  </si>
  <si>
    <t xml:space="preserve">all colors.  12" x 12" Mosaico A - 1/2" x 1/2" and Mosaico B - 3/4" x 3/4" (Glass Surface) as well as </t>
  </si>
  <si>
    <t xml:space="preserve">the 4" x 24" Listello Curvato in all colors.   </t>
  </si>
  <si>
    <t xml:space="preserve">STONE GALLERY </t>
  </si>
  <si>
    <t xml:space="preserve">All formats in the following finishes:  Rectified Unglazed Natural, Rectified Unglazed Flamed </t>
  </si>
  <si>
    <t>(Bocciardato) and Rectified Unglazed Honed.</t>
  </si>
  <si>
    <t xml:space="preserve">     "            "</t>
  </si>
  <si>
    <t>THARSIS</t>
  </si>
  <si>
    <t xml:space="preserve">In the Glazed Natural finish the 3" x 18" Bullnose, 1-5/8" x 17-3/4" Stair Tread Trim and the </t>
  </si>
  <si>
    <t xml:space="preserve">1-5/8" x 18-1/3" Stair Tread Trim Corner. </t>
  </si>
  <si>
    <t>URBANA</t>
  </si>
  <si>
    <t>In the Rectified Unglazed Polished finish:  12" x 12" Mosaic in color Marfil Classico.</t>
  </si>
  <si>
    <t>Stoneworks</t>
  </si>
  <si>
    <t>Mineral D</t>
  </si>
  <si>
    <t>Almatec Evoluzione Travertino</t>
  </si>
  <si>
    <t>Natural Stone</t>
  </si>
  <si>
    <t>Natural Stone (Wall)</t>
  </si>
  <si>
    <t>Glazed Ceramic</t>
  </si>
  <si>
    <t>Bianco Nero</t>
  </si>
  <si>
    <t>Bianco Nero (Wall)</t>
  </si>
  <si>
    <t xml:space="preserve">In the Natural/Rectified and Polished/Rectified in colors Ouadj Beige and Ouadj Bianco:  2" x 16" Border </t>
  </si>
  <si>
    <t>(Bordo Boiserie) &amp; 2" x 16.2" Border Corner (Bordo Boiserie Angolo Esterno).</t>
  </si>
  <si>
    <t>I Marmi Di Impronta</t>
  </si>
  <si>
    <t>1/2" x 13-1/2" and 1/2" x 22" Arabesco Listellos added.</t>
  </si>
  <si>
    <t xml:space="preserve">2-5/8" x 22" Mosaico Listello, 2-5/8" x 13-1/2" Voluta Listello and 2-5/8" x 22" Voluta Listello added. </t>
  </si>
  <si>
    <t xml:space="preserve">13-1/2" x 22" x 11mm Mosaico added. </t>
  </si>
  <si>
    <t>MARMO D - Rectified/Polished</t>
  </si>
  <si>
    <t>19-1/2" x 13" x 1-5/8" Stairtread/Gradino in all colors added.</t>
  </si>
  <si>
    <t>MARMO D - Matte</t>
  </si>
  <si>
    <t>19-3/4" x 19-3/4" &amp; 19-3/4" x 39-1/3" Matte, Non-Rectified Field tile now available in all colors.</t>
  </si>
  <si>
    <t>1-5/8" x 19-1/2" Matte Stair Tread Trim (Torello Gradino) in all colors.</t>
  </si>
  <si>
    <t>12" x 12" Mosaico available in all colors.</t>
  </si>
  <si>
    <t>Almatec Evoluzione</t>
  </si>
  <si>
    <t>The 1/2" x 1/2" Raccordo Jolly Angolo Esterno in all colors.</t>
  </si>
  <si>
    <t>Natural Stone Wall</t>
  </si>
  <si>
    <t xml:space="preserve">The following items in the Flamed (Bocciardato) finish:  6" x 6", 6" x 12", 12" x 12" &amp; 18" x 18" Field tile, </t>
  </si>
  <si>
    <t xml:space="preserve">Mosaico A, Mosaico B, 12" x 12" Stairtread &amp; 4" x 12" Bullnose.  </t>
  </si>
  <si>
    <t xml:space="preserve">    "            "</t>
  </si>
  <si>
    <t xml:space="preserve">Size 16" x 48" Field Tile in Rectified Natural and Polished finishes in all colors. </t>
  </si>
  <si>
    <t xml:space="preserve">Size 16" x 48" Field Tile in Rectified Natural, Polished and Flamed (Rustico) finishes in all colors. </t>
  </si>
  <si>
    <t>Size 11" x 13-1/2" Rectified Field Tile in all colors.</t>
  </si>
  <si>
    <t>2-2/3" x 10-5/8" Classico Listello, 3-1/8" x 10-5/8" Romano and Tulipano Listellos in all colors.</t>
  </si>
  <si>
    <t>2" x 10-5/8" Chair Rail (Bordo/1) and the 2" x 1-1/4" Chair Rail Corner (Angolo Est.) in all colors.</t>
  </si>
  <si>
    <t>1" x 10-5/8" Liner (Matita/1) and the 1" x 3/4" Liner Corner (Matita Spigolo Esterno) in all colors.</t>
  </si>
  <si>
    <t>COMPACT TEN</t>
  </si>
  <si>
    <t>Colors Rodio and Titanio in all formats.</t>
  </si>
  <si>
    <t>6-1/2" x 12" x 1-3/4" V-Cap (Elemento A "L") in all colors.</t>
  </si>
  <si>
    <t>Rectified Glazed Matte 9-5/8" x 19-1/2" Modulo Carpet C and Modulo Carpet F Decors.</t>
  </si>
  <si>
    <t xml:space="preserve">Rectified Glazed Matte 3-1/2" x 3-1/2" Mix Tozzetto Angolo C and Mix Tozzetto Angolo F Decors. </t>
  </si>
  <si>
    <t>6" x 28-1/2" Onda Listello (Rectified) in all colors.</t>
  </si>
  <si>
    <t>Field Tile sizes 5" x 24", 6" x 24" &amp; 24" x 24" and 4" x 24" Bullnose in all colors.</t>
  </si>
  <si>
    <t>6" x 6" Caprice Petit Tozzetto B1 Décor and 18" x 24" Caprice Medium Decoro Composition Décor.</t>
  </si>
  <si>
    <t>NATURAL STONE WALL</t>
  </si>
  <si>
    <t>2-5/8" x 12" Mosaico C and Mosaico F listello.  The 1-1/2" x 9-1/2" Linea Listello in all colors.</t>
  </si>
  <si>
    <t>STONE D</t>
  </si>
  <si>
    <t>Natural (Non-Rectified) 6" x 11-7/8" Cove Base (Battiscopa Raccordo) in all colors.</t>
  </si>
  <si>
    <t>6" x 6" and 6" x 12" Field Tile Natural Finish in all colors.</t>
  </si>
  <si>
    <t xml:space="preserve">       "</t>
  </si>
  <si>
    <t xml:space="preserve">    "             "</t>
  </si>
  <si>
    <t xml:space="preserve">18" x 18" Field Tile Natural finish in colors Kota Grey, Pietra Di Luserna and Pietra Di Quarzite. </t>
  </si>
  <si>
    <t xml:space="preserve">12" x 12" Field Tile and 12" x 12" Stairtread (Gradino) Natural finish in colors Donegal Brown, </t>
  </si>
  <si>
    <t>Indian Black, Kota Grey, Pietra Di Cardoso and Pietra Di Quarzite.</t>
  </si>
  <si>
    <t>12" x 24" Mosaico (Pre-grooved) Mosaic in the Natural finish in all colors.</t>
  </si>
  <si>
    <t>Color Porfido in the Rectified Natural and Polished finishes only in all formats.</t>
  </si>
  <si>
    <t>11-7/8" x 48" Ritmo Decoro in the Rectified Natural/Polished/Flamed (Strutturato) finish in all colors.</t>
  </si>
  <si>
    <t>Rectified Glazed Matte 3-1/2" x 9-5/8" Mix Listello C and Mix Listello F.</t>
  </si>
  <si>
    <t>"</t>
  </si>
  <si>
    <t>3" x 11" Wall Bullnose (Battiscopa) in all colors.</t>
  </si>
  <si>
    <t xml:space="preserve">3" x 13-1/2" Wall Bullnose (Battiscopa) is back in production.  Colors Breccia Oniciata, Calacatta Bianco &amp; </t>
  </si>
  <si>
    <t xml:space="preserve">Calacatta Crema.  </t>
  </si>
  <si>
    <t>Maxiwood</t>
  </si>
  <si>
    <t>Stone Mix</t>
  </si>
  <si>
    <t>Entire Series. (Discontinued by Italgraniti)</t>
  </si>
  <si>
    <t>Entire Series.</t>
  </si>
  <si>
    <t xml:space="preserve">Size 6" x 6" Field Tile and the 11-7/8" x 23-5/8" Muretto Mosaic in the Natural finish added, available in all </t>
  </si>
  <si>
    <t xml:space="preserve">colors.  Field Tile sizes 4" x 23-5/8", 8" x 23-5/8", 32" x 32" and 23-5/8" x 48" in the Rectified Natural finish </t>
  </si>
  <si>
    <t xml:space="preserve">added.  These sizes are available in all colors except for the 32" x 32" Field Tile which is not available in </t>
  </si>
  <si>
    <t xml:space="preserve">colors Limestone Brown and Travertino Cream.   </t>
  </si>
  <si>
    <t xml:space="preserve">Size 23-5/8" x 23-5/8" Field Tile in the Rectified Natural &amp; Rectified Polished finishes in all colors. </t>
  </si>
  <si>
    <t>Color Ouadj Beige in all finishes &amp; formats.</t>
  </si>
  <si>
    <t xml:space="preserve">Colors Ardesia Argento &amp; Ardesia Dorata in all formats.  12" x 12" Stairtread (Gradino) in all colors.  </t>
  </si>
  <si>
    <t xml:space="preserve">Colors Emperador Dark &amp; Emperador Light added to the Rectified Polished finish in the 23-5/8" x 23-5/8" </t>
  </si>
  <si>
    <t xml:space="preserve">Field Tile only.  Sizes 17-3/4" x 36" &amp; 23-5/8" x 23-5/8" Field Tile in Rectified Polished &amp; Rectified Matte </t>
  </si>
  <si>
    <t xml:space="preserve">finishes added.  Size 32" x 32" Field Tile in Rectified Polished finish added &amp; is available in colors Calacatta </t>
  </si>
  <si>
    <t xml:space="preserve">&amp; Marfil.  In the Rectified Polished format the 23-5/8" x 13" x 1-5/8" Stairtread (Gradino) has been added &amp; is </t>
  </si>
  <si>
    <t xml:space="preserve">available in all colors.  In the Rectified Matte format the 4" x 23-5/8" Bullnose (Battiscopa) has been added &amp; </t>
  </si>
  <si>
    <t xml:space="preserve">is available in all colors.         </t>
  </si>
  <si>
    <t xml:space="preserve">    "      "</t>
  </si>
  <si>
    <t xml:space="preserve">   "       "</t>
  </si>
  <si>
    <t xml:space="preserve">    "</t>
  </si>
  <si>
    <t xml:space="preserve">     "             "             "</t>
  </si>
  <si>
    <t xml:space="preserve">Size 23-5/8" x 23-5/8" Field Tile in Rectified Natural &amp; Rectified Polished finishes in all colors.  Color Bedonia </t>
  </si>
  <si>
    <t xml:space="preserve">in the Rectified Polished finish only in all formats.  In the Rectified Flamed (Rustico) finish:  Color Porfido in </t>
  </si>
  <si>
    <t xml:space="preserve">all formats, the 13" x 48" x 1-5/8" Stair Nose (Gradone Con Toro) &amp; the 13" x 48" x 1-5/8" Left &amp; Right Stair </t>
  </si>
  <si>
    <t xml:space="preserve">Nose Corners (Gradone Con Toro Angolare) in all colors.   </t>
  </si>
  <si>
    <t xml:space="preserve">     "             "               "</t>
  </si>
  <si>
    <t xml:space="preserve">Color Travertino Beige in all finishes &amp; formats.  Size 23-5/8" x 23-5/8" Field Tile in Rectified Natural &amp; </t>
  </si>
  <si>
    <t xml:space="preserve">Rectified Polished finishes in all colors.  All colors &amp; formats in the Rectified Flamed (Strutturato) finish. </t>
  </si>
  <si>
    <t xml:space="preserve">The Rectified Polished 13-1/2" x 13-1/2", 19-1/2" x 19-1/2" &amp; 19-1/2" x 39" Field Tile in all colors.  The </t>
  </si>
  <si>
    <t xml:space="preserve">Rectified Polished 19-1/2" x 13" x 1-5/8" Stairtread (Gradino) &amp; the 4" x 19-1/2" Bullnose (Battiscopa) in all </t>
  </si>
  <si>
    <t xml:space="preserve">colors.  The Matte 19-3/4" x 19-3/4" &amp; 19-3/4" x 39-1/3" Field Tile sizes in all colors.  The Rectified Matte </t>
  </si>
  <si>
    <t xml:space="preserve">19-1/2" x 19-1/2" &amp; 19-1/2" x 39" Field Tile &amp; 4" x 19-1/2" Bullnose (Battiscopa) in all colors.  The 3" x 3" </t>
  </si>
  <si>
    <t>Décor  (Tozzetto) in color Rosso Verona only.</t>
  </si>
  <si>
    <t>Rosso only.</t>
  </si>
  <si>
    <t xml:space="preserve">    "      "    "</t>
  </si>
  <si>
    <t>The 1-1/2" x 10" Greca Listello in color Rosso Verona only &amp; the 1/2" x 28-1/2" Ornamento Listello in color</t>
  </si>
  <si>
    <t xml:space="preserve">Size 11-7/8" x 11-7/8" Field Tile in Natural (Non-Rectified) finish in all colors.  Size 23-5/8" x 23-5/8" in the </t>
  </si>
  <si>
    <t xml:space="preserve">Bush Hammered (Fiammato) finish in all colors. </t>
  </si>
  <si>
    <t xml:space="preserve">    "         "</t>
  </si>
  <si>
    <t xml:space="preserve">Sizes 6" x 23-5/8" &amp; 6" x 36" Field Tile &amp; the 23-5/8" x 23-5/8" Patchwork Field Tile in the Natural Rectified </t>
  </si>
  <si>
    <t>finish in all colors.</t>
  </si>
  <si>
    <t xml:space="preserve">Size 11-7/8" x 11-7/8" Field Tile in Natural, Polished &amp; Flamed (Bocciardato) finishes in all colors.  Color Clay </t>
  </si>
  <si>
    <t>in all finishes &amp; formats.</t>
  </si>
  <si>
    <t xml:space="preserve">Size 18" x 18" Field Tile &amp; the 3" x 18" Bullnose (Battiscopa) in the Natural Non-Rectified finish only in all </t>
  </si>
  <si>
    <t>colors.</t>
  </si>
  <si>
    <t xml:space="preserve">Brown, Donegal Grey, Kota Grey, Pietra Di Luserna &amp; Pietra Di Quarzite in the Mosaico A - 1.20" x 1.20" &amp; </t>
  </si>
  <si>
    <t xml:space="preserve">Mosaico B - 2.40" x 2.40" Mosaics.  18" x 18" Field Tile Natural finish in all colors.  Colors Donegal Brown, </t>
  </si>
  <si>
    <t xml:space="preserve">Donegal Grey, Kota Grey &amp; Pietra Di Quarzite in the 4" x 12" Bullnose (Battiscopa) Natural Finish. </t>
  </si>
  <si>
    <t>Scrapwood</t>
  </si>
  <si>
    <t>Rectified Glazed Porcelain</t>
  </si>
  <si>
    <t>Not Disc.; Removing from our P/L. (All Special Order from Italy now)</t>
  </si>
  <si>
    <t>2 EA/CTN</t>
  </si>
  <si>
    <t xml:space="preserve">Colors Donegal Grey &amp; Pietra Di Luserna in the 12" x 12" Field Tile Natural Finish.  Colors Donegal Brown, </t>
  </si>
  <si>
    <t xml:space="preserve">Donegal Grey, Kota Grey &amp; Pietra Di Quarzite in the 12" x 24" Field Tile Natural Finish.  Colors Donegal  </t>
  </si>
  <si>
    <t>16" x 23-5/8" Evoluzione Duna Acciaio Decoro (Set of 2 pcs) and 16" x 16" Evoluzione Forma Bianca Decoro.</t>
  </si>
  <si>
    <t>11-7/8" x 11-7/8" Mosaic in the Rectified Glazed Natural finish in all colors.</t>
  </si>
  <si>
    <t>17-3/4" x 17-3/4" Field Tile in the Unglazed Natural finish in all colors.</t>
  </si>
  <si>
    <t>All formats in the Rectified Glazed Polished finish in colors Emperador Dark &amp; Emperador Light only.</t>
  </si>
  <si>
    <t>10" x 22" Linea Décor Field Tile, 4-3/4" x 10" Tralcio Listello, 6" x 10" Base (Alzata) and 3/4" x 6" Base Corner (Alzata Angolo Esterno) in all colors.</t>
  </si>
  <si>
    <t>11-7/8" x 11-7/8" Field Tile in the Rectified Unglazed Natural finish in all colors.  6" x 6", 11-7/8" x 11-7/8" and 17-3/4" x 17-3/4" Field Tile, 3-1/4" x 17-3/4" Bullnose &amp; 11-7/8" x 11-7/8" Stairtread (Gradino) in the Unglazed Natural finish in all colors.</t>
  </si>
  <si>
    <t>All formats in the Rectified Unglazed Natural finish in colors Bedonia &amp; Piasentina Perla only.  16" x 23-5/8" Strato Mosaico in the Rectified Unglazed Natural/Polished/Flamed (Strutturato) finish in colors Bedonia &amp; Piasentina Perla.  All formats in the Rectified Unglazed Polished finish in color Piasentina Perla only.  All formats in the Rectified Unglazed Flamed (Rustico) finish in colors Bedonia &amp; Piasentina Perla.</t>
  </si>
  <si>
    <t>12" x 24" x 10mm Field Tile in the Rectified Unglazed Natural finish in all colors.  Colors Nero &amp; Wenge' only in all formats.</t>
  </si>
  <si>
    <t xml:space="preserve">Intreccio C Living and Intreccio F Living 23-1/2" x 23-1/2" Polished Rectified Décor's only. </t>
  </si>
  <si>
    <t>11-7/8" x 23-5/8" Lastricato Antislip Field Tile only in all colors.</t>
  </si>
  <si>
    <t>32" x 32" Natural Rectified Field Tile only in all colors.</t>
  </si>
  <si>
    <t>12" x 12" Natural Rectified Field Tile only in all colors.  12-3/4" x 17-3/4" x 2" Natural (Non-Rectified) Stair Nose (Gradone Con Toro) and the  12-3/4" x 12-3/4" Natural (Non-Rectified) Stair Nose Corner (Gradone Con Toro Angolare) in all colors.</t>
  </si>
  <si>
    <t>13" x 23-5/8" x 1-3/4" Natural Rectified Stair Nose (Gradone Con Toro) added and is available in all colors.</t>
  </si>
  <si>
    <t>The Polished/Rectified Field Tile size of 23-1/2" x 23-1/2" changed to 23-5/8" x 23-5/8".  Also, the square foot per carton changed from 15.23 to 15.49 SF/CTN.  The Matte (Non-Rectified) Field Tile size of 13-3/4" x 13-3/4" is changing to 14" x 14" and there will be 14.95 SF in each carton as inventory with old size &amp; packaging is depleted.</t>
  </si>
  <si>
    <r>
      <t xml:space="preserve">Entire Series.  </t>
    </r>
    <r>
      <rPr>
        <b/>
        <i/>
        <sz val="10"/>
        <rFont val="Arial"/>
        <family val="2"/>
      </rPr>
      <t>(Discontinued by Conestoga)</t>
    </r>
  </si>
  <si>
    <r>
      <t xml:space="preserve">18" x 18" Natural (Non-Rectified) Field Tile format only in all colors.  </t>
    </r>
    <r>
      <rPr>
        <b/>
        <i/>
        <sz val="10"/>
        <rFont val="Arial"/>
        <family val="2"/>
      </rPr>
      <t>(Discontinued by Impronta/Italgraniti)</t>
    </r>
  </si>
  <si>
    <r>
      <t xml:space="preserve">6" x 6" and 11-7/8" x 11-7/8" Natural (Non-Rectified) Field Tile formats only in all colors.  </t>
    </r>
    <r>
      <rPr>
        <b/>
        <i/>
        <sz val="10"/>
        <rFont val="Arial"/>
        <family val="2"/>
      </rPr>
      <t>(Discontinued by Impronta/Italgraniti)</t>
    </r>
  </si>
  <si>
    <t>Non-Stock Products - Minimum 6-8 Week Delivery</t>
  </si>
  <si>
    <t>Notes:</t>
  </si>
  <si>
    <t>b</t>
  </si>
  <si>
    <t>Item # Lookup:</t>
  </si>
  <si>
    <t>Natural Rectified Bullnose size is changing from 4" x 23-5/8" to 2-3/4" x 23-5/8", 10 EA/CTN as inventory with old packaging is depleted.</t>
  </si>
  <si>
    <t>11-7/8" x 11-7/8" Stairtread (Gradino) only in all colors.</t>
  </si>
  <si>
    <t>12-3/4" x 17-3/4" x 2" Natural Stair Nose (Gradone Con Toro) and the 12-3/4" x 12-3/4" Natural Stair Nose Corner (Gradone Con Toro Angolare) in all colors.</t>
  </si>
  <si>
    <t>13" x 48" x 1-3/4" Natural Rectified Stair Nose (Gradone Con Toro) added and is available in all colors.  23-5/8" x 23-5/8" x 7/8" Antislip Field Tile (Rectified) added and is available in colors Galena and Zolfo only.</t>
  </si>
  <si>
    <t>The size has been changed from 8" x 72", 15.49 SF/CTN to 8" x 64", 13.77 SF/CTN as inventory with old size/packaging is depleted.</t>
  </si>
  <si>
    <t>Colors Basaltina and Fussena in all formats.  28-3/8" x 46-1/2" Fiandra Decoro (6 piece set) Deco and 4-3/4" x 23-1/4" Linea Listello in all colors.</t>
  </si>
  <si>
    <t xml:space="preserve">  (Discontinued by Impronta/Italgraniti)</t>
  </si>
  <si>
    <t>11-7/8" x 11-7/8" Natural Mosaico B 1-1/4" x 6" Mosaic and 11-7/8" x 23-5/8" Natural Muretto Mosaic in all colors.</t>
  </si>
  <si>
    <t>Color Fussena in all formats.  11-7/8" x 11-7/8" Natural Mosaico 2" x 2" Mosaic in all colors.  11-7/8" x 23-5/8" Flamed (Bocciardato) Field Tile and 6-1/2" x 23-5/8" x 1-3/4" Flamed (Bocciardato) V-Cap (Elemento "L") in all colors.  4" x 23-5/8" , 6" x 23-5/8", 6" x 36" &amp; 9" x 36" Natural Field Tile formats in all colors.  23-5/8" x 23-5/8" Honed Field Tile format in all colors.</t>
  </si>
  <si>
    <t>18" x 18" Natural Field Tile format and 11-7/8" x 23-5/8" Natural Muretto Mosaic in all colors.  12" x 24" Antislip Field Tile format in colors Lastricato B, Lastricato C &amp; Lastricato F only.</t>
  </si>
  <si>
    <t>Entire Series.  (Discontinued by Conestoga)</t>
  </si>
  <si>
    <t>ITSL</t>
  </si>
  <si>
    <t>4" x 12"</t>
  </si>
  <si>
    <t>24" x 48"</t>
  </si>
  <si>
    <t>Shale</t>
  </si>
  <si>
    <t>9.68 SF/CTN</t>
  </si>
  <si>
    <t xml:space="preserve">  </t>
  </si>
  <si>
    <t>SHALE - Rectified Glazed Porcelain - Natural</t>
  </si>
  <si>
    <t>48" x 13" x 1-3/4"</t>
  </si>
  <si>
    <t>Mosaico - 2" x 2"</t>
  </si>
  <si>
    <t>2-3/4" x 24"</t>
  </si>
  <si>
    <t>Muretto A Spacco - 2" x 4" Brick</t>
  </si>
  <si>
    <t>0.97 SF/SHT</t>
  </si>
  <si>
    <r>
      <t xml:space="preserve">Entire Series.  </t>
    </r>
    <r>
      <rPr>
        <b/>
        <i/>
        <sz val="10"/>
        <rFont val="Arial"/>
        <family val="2"/>
      </rPr>
      <t>(All Discontinued by Conestoga except for the following items that are Discontinued by Impronta/Italgraniti:  10" x 22" Field Tile and the 10" x 22" Floreale Décoro formats only in all colors.)</t>
    </r>
    <r>
      <rPr>
        <b/>
        <i/>
        <sz val="10"/>
        <color indexed="10"/>
        <rFont val="Arial"/>
        <family val="2"/>
      </rPr>
      <t xml:space="preserve">  Entire Series discontinued by Italgraniti on 1/1/2019.</t>
    </r>
  </si>
  <si>
    <t>Maxiwood - Rectified Glazed Porcelain - Natural</t>
  </si>
  <si>
    <t>6" x 36" and  9" x 36" Field Tile formats in all colors.  6" x 36" x 1-3/4" Stair Nose format in all colors.</t>
  </si>
  <si>
    <t>Maxiwood - Rectified Glazed Porcelain - Polished</t>
  </si>
  <si>
    <t>All formats in all colors.  (11-7/8" x 23-5/8" Field Tile format.)</t>
  </si>
  <si>
    <t>All formats in all colors.  (6" x 36" and  9" x 36" Field Tile formats in all colors.  3" x 36" Bullnose and 6" x 36" x 1-3/4" Stair Nose formats in all colors.)</t>
  </si>
  <si>
    <t>11-7/8" x 23-5/8" and 17-3/4" x 36" formats in all colors.</t>
  </si>
  <si>
    <t>Color Limestone Honey only in all formats.</t>
  </si>
  <si>
    <t>Natural Stone - (Non-Rectified) Unglazed Porcelain - Natural</t>
  </si>
  <si>
    <t>Natural Stone - Rectified Unglazed Porcelain - Natural</t>
  </si>
  <si>
    <t>Stone Mix - Glazed Porcelain - Natural</t>
  </si>
  <si>
    <t>All items previously "Stocked" are going to "Non-Stock"</t>
  </si>
  <si>
    <t>Ribbed Deco</t>
  </si>
  <si>
    <t>24" x 48" Wave / Onda Deco Field in all colors.  (Being replaced with the Ribbed Deco Field that is available in three sizes 4" x 24", 12" x 24" &amp; 24" x 48" and in all colors.)</t>
  </si>
  <si>
    <t>Ribbed Deco Field that is available in three sizes 4" x 24", 12" x 24" &amp; 24" x 48" and in all colors.)</t>
  </si>
  <si>
    <t>Beige Experience</t>
  </si>
  <si>
    <t>Sands Experience</t>
  </si>
  <si>
    <t>8" x 64" Natural Rectified Field Tile in all colors.</t>
  </si>
  <si>
    <t>3-1/4" x 17-3/4" Bullnose in all colors.</t>
  </si>
  <si>
    <t>4" x 23-5/8" Bullnose in all colors.</t>
  </si>
  <si>
    <t>All formats in color Dark Emperador.  All colors and formats in the following surface finishes:  Aged (Anticato), Brushed (Spazzolato), Etched&amp;Honed (Acidato/Lappato/Satinato), Flamed (Bocciardato) and Ribbed (Rullato).  8" x 47-1/4" Field Tile in all colors in the Matte (Naturale) and Polished (Lappato) finishes only.  Rombo 5-1/8" x 6" Mixed Finish Mosaic in all colors.  All formats in colors Bronze Pulpis and Royal Beige in the Matte (Naturale) finish.  Colors Bronze Pulpis and Royal Beige in 11-7/8" x 23-1/2" Field Tile in the Polished (Lappato) finish only.  23-1/2" x 23-1/2" Rosone Field Tile format in color Crema Imperiale Polished (Lappato) and the 2" x 2" Polished (Lappato) Mosaic in all colors.</t>
  </si>
  <si>
    <t xml:space="preserve">Beige Experience 
Rectified Glazed Porcelain
</t>
  </si>
  <si>
    <t>Maxiwood Rectified Glazed Porcelain</t>
  </si>
  <si>
    <t>Natural Stone Rectified Unglazed Porcelain</t>
  </si>
  <si>
    <t>Natural Stone WALL Rectified Glazed Ceramic</t>
  </si>
  <si>
    <t>Sands Experience Rectified Glazed Porcelain</t>
  </si>
  <si>
    <t>Stone D (Non-Rectified) Glazed Porcelain Natural</t>
  </si>
  <si>
    <t>Stone D Rectified Glazed Porcelain Natural</t>
  </si>
  <si>
    <t xml:space="preserve">6-1/2" x 23-1/2" x 1-3/4" V-Cap (Elemento "L") Antislip finish in all colors.  23-1/2" x 47-1/4" and 32" x 64" Field Tile and the 13" x 47-1/4" x 1-3/4" Stair Nose (Gradone Con Toro) formats in the Flat finish in all colors.  8" x 47-1/4" and 23-1/2" x 47-1/4" Field Tile and the 13" x 47-1/4" x 1-3/4" Stair Nose (Gradone Con Toro) in the Flamed (Bocciardato) and Line (Rigato) finishes in all colors.  23-1/2" x 23-1/2" Field Tile in the Grip finish in all colors.  8" x 47-1/4" Field Tile in the Matte (Naturale)  and Polished (Lappato) finishes in all colors.  3" x 23-1/2" and 8" x 47-1/4" Listello Mix Field in Mixed finish in all colors.  6" x 23-1/4" Muretto Mix 3D in the Mixed finish in all colors.   </t>
  </si>
  <si>
    <t>This price list is available electronically on an Excel spreadsheet at www.conestogatile.com/pricelists.</t>
  </si>
  <si>
    <t xml:space="preserve">7-3/4" x 8-7/8" Esagona Mix Field in all colors.  11-7/8" x 23-1/2", 23-1/2" x 23-1/2" &amp; 23-1/2" x 47-1/4" Field Tile formats in the Polished (Lappato) finish only in all colors.  13" x 23-1/2" x 1-3/4" &amp; 13" x 47-1/4" x 1-3/4" Stair Nose (Gradone Con Toro) formats in the Polished (Lappato) finish only in all colors.  2-3/4" x 23-1/2" Bullnose in the Polished (Lappato) finish only in all colors.    </t>
  </si>
  <si>
    <r>
      <t xml:space="preserve">Added back to collection, 18" x 18" Natural (Non-Rectified) Field Tile format in all colors.  </t>
    </r>
    <r>
      <rPr>
        <i/>
        <sz val="10"/>
        <rFont val="Arial"/>
        <family val="2"/>
      </rPr>
      <t>(Was previously Discontinued by Impronta/Italgraniti on 8/16/16.)</t>
    </r>
  </si>
  <si>
    <t>Lux Experience</t>
  </si>
  <si>
    <t>3D Ceramic Tile</t>
  </si>
  <si>
    <t>Forme Bianche</t>
  </si>
  <si>
    <t>The following Natural Rectified formats in all colors:  4" x 23-5/8", 8" x 23-5/8", 6" x 36", 17-3/4" x 36", 23-5/8" x 48", 11-7/8" x 23-5/8" Murales Field Tile, 13" x 48" x 1-3/4" Stair Nose (Gradone Con Toro) and 2-3/4" x 23-5/8" Bullnose.  11-7/8" x 23-5/8" Natural Field Tile and Mosaico A, 2" x 2" Natural Mosaic in all colors.  23-5/8" x 23-5/8" x 7/8" Antislip Field (Rectified) Tile format in color Dolomite only and the 6-1/2" x 23-5/8" x 1-3/4" Antislip V-Cap (Elemento A "L") in all colors.</t>
  </si>
  <si>
    <t xml:space="preserve">Colors Limestone Brown, Striato White and Travertino Cream in all formats.  The following Natural formats in all colors:  11-7/8" x 23-5/8" Muretto Mosaic, 2-3/4" x 23-5/8" Bullnose and 4" x 23-5/8" Bullnose.  The following Natural Rectified formats in all colors:  4" x 23-5/8", 8" x 23-5/8", 9" x 36", 17-3/4" x 36" Field Tile, 2-3/4" x 23-5/8" Bullnose, 4" x 23-5/8" Bullnose and 13" x 23-5/8" x 1-3/4" Stair Nose (Gradone Con Toro).  23-5/8" x 23-5/8" x 7/8" Antislip Field (Rectified) in color Ardesia Black only.  </t>
  </si>
  <si>
    <t>Ash          Dark          Greige          Moon          Sand          Taupe</t>
  </si>
  <si>
    <t>48" x 48"</t>
  </si>
  <si>
    <t>Color Taupe added and is available in all formats.  6" x 24" and 48" x 48" Field Tile formats added.</t>
  </si>
  <si>
    <t>6" x 24"</t>
  </si>
  <si>
    <t>11.62 SF/CTN</t>
  </si>
  <si>
    <t>Bianco Esagonette 12-1/2" x 37-7/8" Field Tile.  (Ribbed Bianco also Discontinued)</t>
  </si>
  <si>
    <t>30.99 SF/CTN</t>
  </si>
  <si>
    <t>4" x 24" Ribbed Deco Field format only in all colors.</t>
  </si>
  <si>
    <t>a) Not Stocked in color Taupe.</t>
  </si>
  <si>
    <t>b Not Stocked in color Taupe and must be purchased in full cartons of 11.64 SF/CTN.</t>
  </si>
  <si>
    <t>https://www.italgranitigroup.com/en/collections/italgraniti/shale</t>
  </si>
  <si>
    <t>https://www.italgranitigroup.com/en/</t>
  </si>
  <si>
    <t>10 EA/CTN</t>
  </si>
  <si>
    <t>2-3/4" x 24" Bullnose format no longer being "Stocked" in any color.</t>
  </si>
  <si>
    <t>11/1/25</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</si>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</sst>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9"/>
      <name val="Arial"/>
      <family val="2"/>
    </font>
    <font>
      <sz val="8"/>
      <color indexed="10"/>
      <name val="Arial"/>
      <family val="2"/>
    </font>
    <font>
      <sz val="8"/>
      <color indexed="12"/>
      <name val="Arial"/>
      <family val="2"/>
    </font>
    <font>
      <sz val="8"/>
      <color indexed="12"/>
      <name val="Arial Narrow"/>
      <family val="2"/>
    </font>
    <font>
      <b/>
      <sz val="8"/>
      <color indexed="12"/>
      <name val="Arial Narrow"/>
      <family val="2"/>
    </font>
    <font>
      <sz val="7"/>
      <name val="Arial Narrow"/>
      <family val="2"/>
    </font>
    <font>
      <b/>
      <i/>
      <sz val="10"/>
      <name val="Arial"/>
      <family val="2"/>
    </font>
    <font>
      <b/>
      <i/>
      <sz val="10"/>
      <color indexed="10"/>
      <name val="Arial"/>
      <family val="2"/>
    </font>
    <font>
      <i/>
      <sz val="10"/>
      <name val="Arial"/>
      <family val="2"/>
    </font>
    <font>
      <sz val="11"/>
      <color theme="1"/>
      <name val="Calibri"/>
      <family val="2"/>
      <scheme val="minor"/>
    </font>
    <font>
      <sz val="8"/>
      <color rgb="FF0070C0"/>
      <name val="Arial"/>
      <family val="2"/>
    </font>
    <font>
      <sz val="8"/>
      <color rgb="FFFF0000"/>
      <name val="Arial"/>
      <family val="2"/>
    </font>
    <font>
      <sz val="10"/>
      <color rgb="FFFF0000"/>
      <name val="Arial"/>
      <family val="2"/>
    </font>
    <font>
      <sz val="8"/>
      <color rgb="FFFF0000"/>
      <name val="Arial Narrow"/>
      <family val="2"/>
    </font>
    <font>
      <b/>
      <sz val="8"/>
      <color rgb="FFFF0000"/>
      <name val="Arial Narrow"/>
      <family val="2"/>
    </font>
    <font>
      <sz val="10"/>
      <color rgb="FF0000FF"/>
      <name val="Arial"/>
      <family val="2"/>
    </font>
    <font>
      <b/>
      <sz val="10"/>
      <color rgb="FF0000FF"/>
      <name val="Arial"/>
      <family val="2"/>
    </font>
    <font>
      <sz val="10"/>
      <color rgb="FF000000"/>
      <name val="Arial"/>
      <family val="2"/>
    </font>
    <font>
      <i/>
      <sz val="8"/>
      <color rgb="FFFF0000"/>
      <name val="Arial"/>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indexed="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5">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0" fontId="28" fillId="0" borderId="0"/>
    <xf numFmtId="9" fontId="1" fillId="0" borderId="0" applyFont="0" applyFill="0" applyBorder="0" applyAlignment="0" applyProtection="0"/>
  </cellStyleXfs>
  <cellXfs count="255">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4" applyFont="1" applyFill="1" applyBorder="1" applyAlignment="1">
      <alignment horizontal="center"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5"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9" fillId="14" borderId="0" xfId="0" applyFont="1" applyFill="1" applyAlignment="1">
      <alignment wrapText="1"/>
    </xf>
    <xf numFmtId="0" fontId="4" fillId="3" borderId="0" xfId="0"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4" applyNumberFormat="1" applyFont="1" applyFill="1" applyAlignment="1">
      <alignment horizontal="left" vertical="center" wrapText="1"/>
    </xf>
    <xf numFmtId="9" fontId="4" fillId="0" borderId="0" xfId="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16" fillId="0" borderId="0" xfId="0" applyFont="1" applyAlignment="1">
      <alignment vertical="center"/>
    </xf>
    <xf numFmtId="0" fontId="12" fillId="0" borderId="0" xfId="0" applyFont="1" applyAlignment="1">
      <alignment vertical="center"/>
    </xf>
    <xf numFmtId="0" fontId="20" fillId="0" borderId="0" xfId="0" applyFont="1" applyAlignment="1">
      <alignment vertical="center"/>
    </xf>
    <xf numFmtId="14" fontId="2" fillId="0" borderId="0" xfId="0" applyNumberFormat="1" applyFont="1" applyAlignment="1">
      <alignment horizontal="left"/>
    </xf>
    <xf numFmtId="0" fontId="3" fillId="0" borderId="0" xfId="0" applyFont="1"/>
    <xf numFmtId="0" fontId="2" fillId="0" borderId="0" xfId="0" applyFont="1"/>
    <xf numFmtId="49" fontId="4" fillId="0" borderId="0" xfId="0" applyNumberFormat="1" applyFont="1" applyAlignment="1">
      <alignment horizontal="center" vertical="center"/>
    </xf>
    <xf numFmtId="14" fontId="3" fillId="0" borderId="0" xfId="0" quotePrefix="1" applyNumberFormat="1" applyFont="1" applyAlignment="1">
      <alignment horizontal="left"/>
    </xf>
    <xf numFmtId="14" fontId="2" fillId="0" borderId="0" xfId="0" quotePrefix="1" applyNumberFormat="1" applyFont="1" applyAlignment="1">
      <alignment horizontal="left"/>
    </xf>
    <xf numFmtId="43" fontId="4" fillId="0" borderId="0" xfId="1" applyFont="1" applyFill="1" applyAlignment="1">
      <alignment vertical="center"/>
    </xf>
    <xf numFmtId="0" fontId="2" fillId="0" borderId="0" xfId="0" applyFont="1" applyAlignment="1">
      <alignment horizontal="left"/>
    </xf>
    <xf numFmtId="0" fontId="21" fillId="0" borderId="0" xfId="0" applyFont="1" applyAlignment="1">
      <alignment vertical="center"/>
    </xf>
    <xf numFmtId="4" fontId="21" fillId="0" borderId="0" xfId="1" applyNumberFormat="1" applyFont="1" applyFill="1" applyAlignment="1">
      <alignment vertical="center"/>
    </xf>
    <xf numFmtId="49" fontId="20" fillId="0" borderId="0" xfId="0" applyNumberFormat="1" applyFont="1" applyAlignment="1">
      <alignment horizontal="center" vertical="center"/>
    </xf>
    <xf numFmtId="0" fontId="20" fillId="0" borderId="0" xfId="0" applyFont="1" applyAlignment="1">
      <alignment horizontal="right" vertical="center"/>
    </xf>
    <xf numFmtId="0" fontId="29" fillId="0" borderId="0" xfId="0" applyFont="1" applyAlignment="1">
      <alignment vertical="center"/>
    </xf>
    <xf numFmtId="49" fontId="30" fillId="0" borderId="0" xfId="0" applyNumberFormat="1" applyFont="1" applyAlignment="1">
      <alignment horizontal="center" vertical="center"/>
    </xf>
    <xf numFmtId="0" fontId="30" fillId="0" borderId="0" xfId="0" applyFont="1" applyAlignment="1">
      <alignment horizontal="right" vertical="center"/>
    </xf>
    <xf numFmtId="0" fontId="30" fillId="0" borderId="0" xfId="0" applyFont="1" applyAlignment="1">
      <alignment vertical="center"/>
    </xf>
    <xf numFmtId="0" fontId="31" fillId="0" borderId="0" xfId="0" applyFont="1" applyAlignment="1">
      <alignment vertical="center"/>
    </xf>
    <xf numFmtId="0" fontId="4" fillId="15" borderId="0" xfId="0" applyFont="1" applyFill="1" applyAlignment="1">
      <alignment horizontal="center" vertical="center"/>
    </xf>
    <xf numFmtId="0" fontId="4" fillId="15" borderId="0" xfId="0" applyFont="1" applyFill="1" applyAlignment="1">
      <alignment vertical="center"/>
    </xf>
    <xf numFmtId="0" fontId="2" fillId="0" borderId="1" xfId="0" applyFont="1" applyBorder="1"/>
    <xf numFmtId="0" fontId="32" fillId="0" borderId="0" xfId="0" applyFont="1" applyAlignment="1">
      <alignment horizontal="right" vertical="center"/>
    </xf>
    <xf numFmtId="4" fontId="30" fillId="0" borderId="0" xfId="1" applyNumberFormat="1" applyFont="1" applyFill="1" applyAlignment="1">
      <alignment vertical="center"/>
    </xf>
    <xf numFmtId="0" fontId="33" fillId="0" borderId="0" xfId="0" applyFont="1" applyAlignment="1">
      <alignment horizontal="center" vertical="center"/>
    </xf>
    <xf numFmtId="0" fontId="30" fillId="0" borderId="0" xfId="0" applyFont="1" applyAlignment="1">
      <alignment horizontal="center" vertical="center"/>
    </xf>
    <xf numFmtId="14" fontId="34" fillId="0" borderId="0" xfId="0" applyNumberFormat="1" applyFont="1" applyAlignment="1">
      <alignment horizontal="left"/>
    </xf>
    <xf numFmtId="0" fontId="34" fillId="0" borderId="0" xfId="0" applyFont="1"/>
    <xf numFmtId="0" fontId="7" fillId="0" borderId="0" xfId="0" applyFont="1"/>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4"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6" fillId="0" borderId="0" xfId="3" applyFont="1" applyAlignment="1">
      <alignment vertical="center"/>
    </xf>
    <xf numFmtId="0" fontId="3" fillId="0" borderId="0" xfId="0" applyFont="1" applyAlignment="1">
      <alignment horizontal="center" vertical="center"/>
    </xf>
    <xf numFmtId="14" fontId="3" fillId="10" borderId="4" xfId="0" applyNumberFormat="1" applyFont="1" applyFill="1" applyBorder="1" applyAlignment="1">
      <alignment horizontal="left"/>
    </xf>
    <xf numFmtId="14" fontId="3" fillId="10" borderId="5" xfId="0" applyNumberFormat="1" applyFont="1" applyFill="1" applyBorder="1" applyAlignment="1">
      <alignment horizontal="left"/>
    </xf>
    <xf numFmtId="0" fontId="3" fillId="0" borderId="0" xfId="0" applyFont="1" applyAlignment="1">
      <alignment horizontal="left"/>
    </xf>
    <xf numFmtId="0" fontId="2" fillId="0" borderId="0" xfId="0" applyFont="1" applyAlignment="1">
      <alignment horizontal="left" vertical="center"/>
    </xf>
    <xf numFmtId="0" fontId="34" fillId="0" borderId="0" xfId="0" applyFont="1" applyAlignment="1">
      <alignment horizontal="left"/>
    </xf>
    <xf numFmtId="0" fontId="3" fillId="0" borderId="0" xfId="0" applyFont="1" applyAlignment="1">
      <alignment horizontal="left" vertical="center"/>
    </xf>
    <xf numFmtId="14" fontId="3" fillId="0" borderId="0" xfId="0" applyNumberFormat="1" applyFont="1" applyAlignment="1">
      <alignment horizontal="left" vertical="center"/>
    </xf>
    <xf numFmtId="0" fontId="3" fillId="0" borderId="0" xfId="0" applyFont="1" applyAlignment="1">
      <alignment horizontal="left" vertical="center" wrapText="1"/>
    </xf>
    <xf numFmtId="0" fontId="3" fillId="0" borderId="0" xfId="0" applyFont="1" applyAlignment="1">
      <alignment wrapText="1"/>
    </xf>
    <xf numFmtId="0" fontId="2" fillId="0" borderId="0" xfId="0" applyFont="1" applyAlignment="1">
      <alignment wrapText="1"/>
    </xf>
    <xf numFmtId="0" fontId="24" fillId="0" borderId="0" xfId="0" applyFont="1" applyAlignment="1">
      <alignment vertical="center"/>
    </xf>
    <xf numFmtId="0" fontId="3"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horizontal="left" vertical="top"/>
    </xf>
    <xf numFmtId="0" fontId="3" fillId="0" borderId="0" xfId="0" applyFont="1" applyAlignment="1">
      <alignment vertical="top" wrapText="1"/>
    </xf>
    <xf numFmtId="4" fontId="6" fillId="0" borderId="2" xfId="1" applyNumberFormat="1" applyFont="1" applyFill="1" applyBorder="1" applyAlignment="1">
      <alignment vertical="center"/>
    </xf>
    <xf numFmtId="14"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0" fontId="4" fillId="0" borderId="6" xfId="0" applyFont="1" applyBorder="1" applyAlignment="1">
      <alignment vertical="center"/>
    </xf>
    <xf numFmtId="0" fontId="22" fillId="0" borderId="0" xfId="0" applyFont="1" applyAlignment="1">
      <alignment horizontal="right" vertical="center"/>
    </xf>
    <xf numFmtId="0" fontId="23" fillId="0" borderId="0" xfId="0" applyFont="1" applyAlignment="1">
      <alignment horizontal="center" vertical="center"/>
    </xf>
    <xf numFmtId="0" fontId="21" fillId="0" borderId="0" xfId="0" applyFont="1" applyAlignment="1">
      <alignment horizontal="center" vertical="center"/>
    </xf>
    <xf numFmtId="0" fontId="3" fillId="0" borderId="0" xfId="0" applyFont="1" applyAlignment="1">
      <alignment horizontal="left" vertical="top" wrapText="1"/>
    </xf>
    <xf numFmtId="0" fontId="2" fillId="0" borderId="0" xfId="0" applyFont="1" applyAlignment="1">
      <alignment horizontal="left" vertical="top" wrapText="1"/>
    </xf>
    <xf numFmtId="14" fontId="35" fillId="0" borderId="0" xfId="0" applyNumberFormat="1" applyFont="1" applyAlignment="1">
      <alignment horizontal="left"/>
    </xf>
    <xf numFmtId="0" fontId="37" fillId="0" borderId="0" xfId="0" applyFont="1" applyAlignment="1">
      <alignment horizontal="center" vertical="center"/>
    </xf>
    <xf numFmtId="0" fontId="37" fillId="0" borderId="0" xfId="0" applyFont="1" applyAlignment="1">
      <alignment horizontal="right" vertical="center"/>
    </xf>
    <xf numFmtId="0" fontId="37" fillId="0" borderId="0" xfId="0" applyFont="1" applyAlignment="1">
      <alignment vertical="center"/>
    </xf>
    <xf numFmtId="14" fontId="1" fillId="0" borderId="0" xfId="0" quotePrefix="1" applyNumberFormat="1" applyFont="1" applyAlignment="1">
      <alignment horizontal="left"/>
    </xf>
    <xf numFmtId="0" fontId="1" fillId="0" borderId="0" xfId="0" applyFont="1" applyAlignment="1">
      <alignment horizontal="left"/>
    </xf>
    <xf numFmtId="0" fontId="1" fillId="0" borderId="0" xfId="0" applyFont="1"/>
    <xf numFmtId="14" fontId="1" fillId="0" borderId="0" xfId="0" applyNumberFormat="1" applyFont="1" applyAlignment="1">
      <alignment horizontal="left" vertical="top"/>
    </xf>
    <xf numFmtId="0" fontId="1" fillId="0" borderId="0" xfId="0" applyFont="1" applyAlignment="1">
      <alignment horizontal="left" vertical="top"/>
    </xf>
    <xf numFmtId="0" fontId="1" fillId="0" borderId="0" xfId="0" applyFont="1" applyAlignment="1">
      <alignment vertical="top"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8" fillId="0" borderId="0" xfId="0" applyFont="1" applyAlignment="1">
      <alignment horizontal="right" vertical="center"/>
    </xf>
    <xf numFmtId="9" fontId="6" fillId="0" borderId="8" xfId="4" applyFont="1" applyFill="1" applyBorder="1" applyAlignment="1">
      <alignment horizontal="center" vertical="center"/>
    </xf>
    <xf numFmtId="0" fontId="8" fillId="0" borderId="0" xfId="4" applyNumberFormat="1" applyFont="1" applyAlignment="1">
      <alignment horizontal="right" vertical="center"/>
    </xf>
    <xf numFmtId="14" fontId="6" fillId="0" borderId="0" xfId="0" applyNumberFormat="1" applyFont="1" applyAlignment="1">
      <alignment horizontal="right" vertical="center"/>
    </xf>
    <xf numFmtId="4" fontId="6" fillId="0" borderId="1" xfId="1" applyNumberFormat="1" applyFont="1" applyFill="1" applyBorder="1" applyAlignment="1">
      <alignment horizontal="center" vertical="center"/>
    </xf>
    <xf numFmtId="0" fontId="15"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2" fontId="7" fillId="0" borderId="0" xfId="0" applyNumberFormat="1" applyFont="1" applyAlignment="1">
      <alignment vertical="center" wrapText="1"/>
    </xf>
    <xf numFmtId="0" fontId="13" fillId="0" borderId="0" xfId="0" applyFont="1" applyAlignment="1">
      <alignment horizontal="center" vertical="center"/>
    </xf>
    <xf numFmtId="14" fontId="3" fillId="10" borderId="9" xfId="0" applyNumberFormat="1" applyFont="1" applyFill="1" applyBorder="1" applyAlignment="1">
      <alignment horizontal="center"/>
    </xf>
    <xf numFmtId="0" fontId="0" fillId="0" borderId="10" xfId="0" applyBorder="1"/>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18593" name="Line 2">
          <a:extLst>
            <a:ext uri="{FF2B5EF4-FFF2-40B4-BE49-F238E27FC236}">
              <a16:creationId xmlns:a16="http://schemas.microsoft.com/office/drawing/2014/main" id="{00000000-0008-0000-0100-0000A1480000}"/>
            </a:ext>
          </a:extLst>
        </xdr:cNvPr>
        <xdr:cNvSpPr>
          <a:spLocks noChangeShapeType="1"/>
        </xdr:cNvSpPr>
      </xdr:nvSpPr>
      <xdr:spPr bwMode="auto">
        <a:xfrm>
          <a:off x="33242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857250</xdr:colOff>
      <xdr:row>0</xdr:row>
      <xdr:rowOff>19050</xdr:rowOff>
    </xdr:from>
    <xdr:to>
      <xdr:col>6</xdr:col>
      <xdr:colOff>276225</xdr:colOff>
      <xdr:row>4</xdr:row>
      <xdr:rowOff>180975</xdr:rowOff>
    </xdr:to>
    <xdr:pic>
      <xdr:nvPicPr>
        <xdr:cNvPr id="18594" name="Picture 8" descr="Logo_pantone_medio">
          <a:extLst>
            <a:ext uri="{FF2B5EF4-FFF2-40B4-BE49-F238E27FC236}">
              <a16:creationId xmlns:a16="http://schemas.microsoft.com/office/drawing/2014/main" id="{00000000-0008-0000-0100-0000A2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2275" y="19050"/>
          <a:ext cx="7429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xdr:row>
      <xdr:rowOff>9525</xdr:rowOff>
    </xdr:from>
    <xdr:to>
      <xdr:col>2</xdr:col>
      <xdr:colOff>1181100</xdr:colOff>
      <xdr:row>3</xdr:row>
      <xdr:rowOff>9525</xdr:rowOff>
    </xdr:to>
    <xdr:pic>
      <xdr:nvPicPr>
        <xdr:cNvPr id="18595" name="Picture 335">
          <a:extLst>
            <a:ext uri="{FF2B5EF4-FFF2-40B4-BE49-F238E27FC236}">
              <a16:creationId xmlns:a16="http://schemas.microsoft.com/office/drawing/2014/main" id="{00000000-0008-0000-0100-0000A34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7964" name="Line 118">
          <a:extLst>
            <a:ext uri="{FF2B5EF4-FFF2-40B4-BE49-F238E27FC236}">
              <a16:creationId xmlns:a16="http://schemas.microsoft.com/office/drawing/2014/main" id="{00000000-0008-0000-0200-00002C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7965" name="Line 192">
          <a:extLst>
            <a:ext uri="{FF2B5EF4-FFF2-40B4-BE49-F238E27FC236}">
              <a16:creationId xmlns:a16="http://schemas.microsoft.com/office/drawing/2014/main" id="{00000000-0008-0000-0200-00002D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28575</xdr:colOff>
      <xdr:row>9</xdr:row>
      <xdr:rowOff>76200</xdr:rowOff>
    </xdr:from>
    <xdr:to>
      <xdr:col>12</xdr:col>
      <xdr:colOff>190500</xdr:colOff>
      <xdr:row>16</xdr:row>
      <xdr:rowOff>0</xdr:rowOff>
    </xdr:to>
    <xdr:pic>
      <xdr:nvPicPr>
        <xdr:cNvPr id="17966" name="Picture 331" descr="Logo_pantone_medio">
          <a:extLst>
            <a:ext uri="{FF2B5EF4-FFF2-40B4-BE49-F238E27FC236}">
              <a16:creationId xmlns:a16="http://schemas.microsoft.com/office/drawing/2014/main" id="{00000000-0008-0000-0200-00002E4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62300" y="1228725"/>
          <a:ext cx="8096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12</xdr:row>
      <xdr:rowOff>9525</xdr:rowOff>
    </xdr:from>
    <xdr:to>
      <xdr:col>7</xdr:col>
      <xdr:colOff>19050</xdr:colOff>
      <xdr:row>13</xdr:row>
      <xdr:rowOff>9525</xdr:rowOff>
    </xdr:to>
    <xdr:pic>
      <xdr:nvPicPr>
        <xdr:cNvPr id="17967" name="Picture 335">
          <a:extLst>
            <a:ext uri="{FF2B5EF4-FFF2-40B4-BE49-F238E27FC236}">
              <a16:creationId xmlns:a16="http://schemas.microsoft.com/office/drawing/2014/main" id="{00000000-0008-0000-0200-00002F46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italgranitigroup.com/en/collections/italgraniti/shale" TargetMode="External"/><Relationship Id="rId2" Type="http://schemas.openxmlformats.org/officeDocument/2006/relationships/hyperlink" Target="https://www.italgranitigroup.com/en/" TargetMode="External"/><Relationship Id="rId1" Type="http://schemas.openxmlformats.org/officeDocument/2006/relationships/hyperlink" Target="http://www.conestogatile.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75</v>
      </c>
      <c r="B1" s="107" t="s">
        <v>105</v>
      </c>
    </row>
    <row r="2" spans="1:13" ht="13.5" x14ac:dyDescent="0.25">
      <c r="A2" s="7" t="s">
        <v>104</v>
      </c>
      <c r="B2" s="105" t="s">
        <v>106</v>
      </c>
      <c r="D2" s="181"/>
    </row>
    <row r="3" spans="1:13" ht="13.5" x14ac:dyDescent="0.25">
      <c r="A3" s="7" t="s">
        <v>92</v>
      </c>
      <c r="B3" s="105" t="s">
        <v>126</v>
      </c>
      <c r="D3" s="181"/>
    </row>
    <row r="4" spans="1:13" x14ac:dyDescent="0.2">
      <c r="A4" s="7" t="s">
        <v>46</v>
      </c>
      <c r="B4" s="106" t="s">
        <v>495</v>
      </c>
      <c r="C4" s="106"/>
      <c r="D4" s="106"/>
    </row>
    <row r="6" spans="1:13" x14ac:dyDescent="0.2">
      <c r="A6" s="89"/>
      <c r="B6" s="89"/>
      <c r="C6" s="89"/>
      <c r="D6" s="89"/>
      <c r="E6" s="89"/>
      <c r="F6" s="89"/>
      <c r="G6" s="89"/>
      <c r="H6" s="89"/>
    </row>
    <row r="8" spans="1:13" x14ac:dyDescent="0.2">
      <c r="A8" s="50" t="s">
        <v>60</v>
      </c>
      <c r="B8" s="51"/>
      <c r="C8" s="230"/>
      <c r="D8" s="230"/>
      <c r="E8" s="230"/>
      <c r="F8" s="230"/>
      <c r="G8" s="230"/>
      <c r="H8" s="231"/>
    </row>
    <row r="9" spans="1:13" x14ac:dyDescent="0.2">
      <c r="A9" s="3"/>
      <c r="B9" s="3"/>
      <c r="C9" s="3"/>
      <c r="D9" s="3"/>
      <c r="E9" s="3"/>
      <c r="F9" s="3"/>
      <c r="G9" s="3"/>
      <c r="H9" s="3"/>
      <c r="I9" s="3"/>
      <c r="J9" s="3"/>
      <c r="K9" s="3"/>
      <c r="L9" s="3"/>
      <c r="M9" s="3"/>
    </row>
    <row r="10" spans="1:13" x14ac:dyDescent="0.2">
      <c r="A10" s="3"/>
      <c r="B10" s="3" t="s">
        <v>49</v>
      </c>
      <c r="C10" s="3"/>
      <c r="D10" s="3"/>
      <c r="F10" s="3"/>
      <c r="G10" s="3"/>
      <c r="H10" s="3"/>
      <c r="I10" s="3"/>
      <c r="J10" s="3"/>
      <c r="K10" s="3"/>
      <c r="L10" s="3"/>
      <c r="M10" s="3"/>
    </row>
    <row r="11" spans="1:13" x14ac:dyDescent="0.2">
      <c r="A11" s="3"/>
      <c r="B11" s="3" t="s">
        <v>50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51</v>
      </c>
      <c r="C14" s="3"/>
      <c r="D14" s="3"/>
      <c r="F14" s="3"/>
      <c r="G14" s="3"/>
      <c r="H14" s="3"/>
      <c r="I14" s="3"/>
      <c r="J14" s="3"/>
      <c r="K14" s="3"/>
      <c r="L14" s="3"/>
      <c r="M14" s="3"/>
    </row>
    <row r="15" spans="1:13" x14ac:dyDescent="0.2">
      <c r="A15" s="3"/>
      <c r="B15" s="3" t="s">
        <v>50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52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53</v>
      </c>
      <c r="C20" s="48"/>
      <c r="D20" s="3"/>
      <c r="E20" s="3"/>
      <c r="F20" s="3"/>
      <c r="G20" s="3"/>
      <c r="H20" s="3"/>
      <c r="I20" s="3"/>
      <c r="J20" s="3"/>
      <c r="K20" s="3"/>
      <c r="L20" s="3"/>
      <c r="M20" s="3"/>
    </row>
    <row r="21" spans="1:13" x14ac:dyDescent="0.2">
      <c r="B21" s="49" t="s">
        <v>34</v>
      </c>
      <c r="C21" s="49" t="s">
        <v>54</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55</v>
      </c>
      <c r="C24" s="3"/>
      <c r="D24" s="3"/>
      <c r="F24" s="3"/>
      <c r="G24" s="3"/>
      <c r="H24" s="3"/>
      <c r="I24" s="3"/>
      <c r="J24" s="3"/>
      <c r="K24" s="3"/>
      <c r="L24" s="3"/>
      <c r="M24" s="3"/>
    </row>
    <row r="25" spans="1:13" x14ac:dyDescent="0.2">
      <c r="A25" s="3"/>
      <c r="B25" s="3" t="s">
        <v>50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83</v>
      </c>
      <c r="B28" s="3" t="s">
        <v>56</v>
      </c>
      <c r="C28" s="3"/>
      <c r="D28" s="3"/>
      <c r="E28" s="3"/>
      <c r="F28" s="3"/>
      <c r="G28" s="3"/>
      <c r="H28" s="3"/>
      <c r="I28" s="3"/>
      <c r="J28" s="3"/>
      <c r="K28" s="3"/>
      <c r="L28" s="3"/>
      <c r="M28" s="3"/>
    </row>
    <row r="29" spans="1:13" x14ac:dyDescent="0.2">
      <c r="A29" s="79"/>
      <c r="B29" s="3" t="s">
        <v>25</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84</v>
      </c>
      <c r="B31" s="3" t="s">
        <v>85</v>
      </c>
      <c r="C31" s="3"/>
      <c r="D31" s="3"/>
      <c r="E31" s="3"/>
      <c r="F31" s="3"/>
      <c r="G31" s="3"/>
      <c r="H31" s="3"/>
      <c r="I31" s="3"/>
      <c r="J31" s="3"/>
      <c r="K31" s="3"/>
      <c r="L31" s="3"/>
      <c r="M31" s="3"/>
    </row>
    <row r="32" spans="1:13" x14ac:dyDescent="0.2">
      <c r="A32" s="79"/>
      <c r="B32" s="3" t="s">
        <v>97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86</v>
      </c>
      <c r="B34" s="3" t="s">
        <v>61</v>
      </c>
      <c r="C34" s="3"/>
      <c r="D34" s="3"/>
      <c r="E34" s="3"/>
      <c r="F34" s="3"/>
      <c r="G34" s="3"/>
      <c r="H34" s="3"/>
      <c r="I34" s="3"/>
      <c r="J34" s="3"/>
      <c r="K34" s="3"/>
      <c r="L34" s="3"/>
      <c r="M34" s="3"/>
    </row>
    <row r="35" spans="1:13" x14ac:dyDescent="0.2">
      <c r="A35" s="79"/>
      <c r="B35" s="3" t="s">
        <v>98</v>
      </c>
      <c r="C35" s="3"/>
      <c r="D35" s="3"/>
      <c r="E35" s="3"/>
      <c r="F35" s="3"/>
      <c r="G35" s="3"/>
      <c r="H35" s="3"/>
      <c r="I35" s="3" t="s">
        <v>437</v>
      </c>
      <c r="J35" s="3"/>
      <c r="K35" s="3"/>
      <c r="L35" s="3"/>
      <c r="M35" s="3"/>
    </row>
    <row r="36" spans="1:13" x14ac:dyDescent="0.2">
      <c r="B36" s="3"/>
      <c r="C36" s="3"/>
      <c r="D36" s="3"/>
      <c r="E36" s="3"/>
      <c r="F36" s="3"/>
      <c r="G36" s="3"/>
      <c r="H36" s="3"/>
      <c r="I36" s="3"/>
      <c r="J36" s="3"/>
      <c r="K36" s="3"/>
      <c r="L36" s="3"/>
      <c r="M36" s="3"/>
    </row>
    <row r="37" spans="1:13" x14ac:dyDescent="0.2">
      <c r="A37" s="3"/>
      <c r="B37" s="102" t="s">
        <v>72</v>
      </c>
      <c r="C37" s="102" t="s">
        <v>87</v>
      </c>
      <c r="D37" s="232" t="s">
        <v>73</v>
      </c>
      <c r="E37" s="233"/>
      <c r="F37" s="102" t="s">
        <v>88</v>
      </c>
      <c r="G37" s="102" t="s">
        <v>89</v>
      </c>
      <c r="H37" s="102" t="s">
        <v>90</v>
      </c>
      <c r="I37" s="3"/>
      <c r="J37" s="3"/>
      <c r="K37" s="3"/>
      <c r="L37" s="3"/>
      <c r="M37" s="3"/>
    </row>
    <row r="38" spans="1:13" x14ac:dyDescent="0.2">
      <c r="B38" s="103">
        <v>1</v>
      </c>
      <c r="C38" s="123"/>
      <c r="D38" s="104" t="s">
        <v>74</v>
      </c>
      <c r="E38" s="101"/>
      <c r="F38" s="124" t="s">
        <v>91</v>
      </c>
      <c r="G38" s="124">
        <v>0</v>
      </c>
      <c r="H38" s="124"/>
      <c r="I38" s="3"/>
      <c r="J38" s="3"/>
      <c r="K38" s="3"/>
      <c r="L38" s="3"/>
      <c r="M38" s="3"/>
    </row>
    <row r="39" spans="1:13" x14ac:dyDescent="0.2">
      <c r="B39" s="103">
        <v>2</v>
      </c>
      <c r="C39" s="123"/>
      <c r="D39" s="104" t="s">
        <v>64</v>
      </c>
      <c r="E39" s="101"/>
      <c r="F39" s="124" t="s">
        <v>91</v>
      </c>
      <c r="G39" s="124">
        <v>0</v>
      </c>
      <c r="H39" s="124"/>
      <c r="I39" s="3"/>
      <c r="J39" s="3"/>
      <c r="K39" s="3"/>
      <c r="L39" s="3"/>
      <c r="M39" s="3"/>
    </row>
    <row r="40" spans="1:13" x14ac:dyDescent="0.2">
      <c r="B40" s="103">
        <v>3</v>
      </c>
      <c r="C40" s="123"/>
      <c r="D40" s="104" t="s">
        <v>26</v>
      </c>
      <c r="E40" s="101"/>
      <c r="F40" s="124" t="s">
        <v>91</v>
      </c>
      <c r="G40" s="124">
        <v>0</v>
      </c>
      <c r="H40" s="124"/>
      <c r="I40" s="3"/>
      <c r="J40" s="3"/>
      <c r="K40" s="3"/>
      <c r="L40" s="3"/>
      <c r="M40" s="3"/>
    </row>
    <row r="41" spans="1:13" x14ac:dyDescent="0.2">
      <c r="B41" s="103">
        <v>4</v>
      </c>
      <c r="C41" s="123"/>
      <c r="D41" s="104">
        <v>0</v>
      </c>
      <c r="E41" s="101"/>
      <c r="F41" s="124" t="s">
        <v>91</v>
      </c>
      <c r="G41" s="124">
        <v>0</v>
      </c>
      <c r="H41" s="124"/>
      <c r="I41" s="3"/>
      <c r="J41" s="3"/>
      <c r="K41" s="3"/>
      <c r="L41" s="3"/>
      <c r="M41" s="3"/>
    </row>
    <row r="42" spans="1:13" x14ac:dyDescent="0.2">
      <c r="B42" s="103">
        <v>5</v>
      </c>
      <c r="C42" s="123"/>
      <c r="D42" s="104">
        <v>0</v>
      </c>
      <c r="E42" s="101"/>
      <c r="F42" s="124" t="s">
        <v>91</v>
      </c>
      <c r="G42" s="124">
        <v>0</v>
      </c>
      <c r="H42" s="124"/>
      <c r="I42" s="3"/>
      <c r="J42" s="3"/>
      <c r="K42" s="3"/>
      <c r="L42" s="3"/>
      <c r="M42" s="3"/>
    </row>
    <row r="43" spans="1:13" x14ac:dyDescent="0.2">
      <c r="B43" s="103">
        <v>6</v>
      </c>
      <c r="C43" s="123"/>
      <c r="D43" s="104">
        <v>0</v>
      </c>
      <c r="E43" s="101"/>
      <c r="F43" s="124" t="s">
        <v>91</v>
      </c>
      <c r="G43" s="124">
        <v>0</v>
      </c>
      <c r="H43" s="124"/>
      <c r="I43" s="3"/>
      <c r="J43" s="3"/>
      <c r="K43" s="3"/>
      <c r="L43" s="3"/>
      <c r="M43" s="3"/>
    </row>
    <row r="44" spans="1:13" x14ac:dyDescent="0.2">
      <c r="B44" s="103">
        <v>7</v>
      </c>
      <c r="C44" s="123"/>
      <c r="D44" s="104">
        <v>0</v>
      </c>
      <c r="E44" s="101"/>
      <c r="F44" s="124" t="s">
        <v>91</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57</v>
      </c>
      <c r="B46" s="3"/>
      <c r="C46" s="3"/>
      <c r="D46" s="3"/>
      <c r="E46" s="3"/>
      <c r="F46" s="3"/>
      <c r="G46" s="3"/>
      <c r="H46" s="3"/>
      <c r="I46" s="3"/>
      <c r="J46" s="3"/>
      <c r="K46" s="3"/>
      <c r="L46" s="3"/>
      <c r="M46" s="3"/>
    </row>
    <row r="47" spans="1:13" x14ac:dyDescent="0.2">
      <c r="A47" s="3" t="s">
        <v>115</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58</v>
      </c>
      <c r="C49" s="3"/>
      <c r="D49" s="3"/>
      <c r="F49" s="3"/>
      <c r="G49" s="3"/>
      <c r="H49" s="3"/>
      <c r="I49" s="3"/>
      <c r="J49" s="3"/>
      <c r="K49" s="3"/>
      <c r="L49" s="3"/>
      <c r="M49" s="3"/>
    </row>
    <row r="50" spans="1:13" x14ac:dyDescent="0.2">
      <c r="A50" s="3"/>
      <c r="B50" s="3" t="s">
        <v>50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59</v>
      </c>
      <c r="C53" s="3"/>
      <c r="D53" s="3"/>
      <c r="F53" s="3"/>
      <c r="G53" s="3"/>
      <c r="H53" s="3"/>
      <c r="I53" s="3"/>
      <c r="J53" s="3"/>
      <c r="K53" s="3"/>
      <c r="L53" s="3"/>
      <c r="M53" s="3"/>
    </row>
    <row r="54" spans="1:13" x14ac:dyDescent="0.2">
      <c r="A54" s="3"/>
      <c r="B54" s="3" t="s">
        <v>50</v>
      </c>
      <c r="C54" s="3"/>
      <c r="D54" s="3"/>
      <c r="F54" s="3"/>
      <c r="G54" s="3"/>
      <c r="H54" s="3"/>
      <c r="I54" s="3"/>
      <c r="J54" s="3"/>
      <c r="K54" s="3"/>
      <c r="L54" s="3"/>
      <c r="M54" s="3"/>
    </row>
    <row r="55" spans="1:13" x14ac:dyDescent="0.2">
      <c r="A55" s="3"/>
      <c r="B55" s="3"/>
      <c r="C55" s="3"/>
      <c r="D55" s="3"/>
      <c r="E55" s="3"/>
      <c r="F55" s="3"/>
      <c r="G55" s="3"/>
      <c r="H55" s="87" t="s">
        <v>125</v>
      </c>
      <c r="I55" s="3"/>
      <c r="J55" s="3"/>
      <c r="K55" s="3"/>
      <c r="L55" s="3"/>
      <c r="M55" s="3"/>
    </row>
    <row r="56" spans="1:13" x14ac:dyDescent="0.2">
      <c r="A56" s="3"/>
      <c r="B56" s="3"/>
      <c r="C56" s="3"/>
      <c r="D56" s="3"/>
      <c r="E56" s="3"/>
      <c r="F56" s="3"/>
      <c r="G56" s="3"/>
      <c r="H56" s="3"/>
      <c r="I56" s="3"/>
      <c r="J56" s="3"/>
      <c r="K56" s="3"/>
      <c r="L56" s="3"/>
      <c r="M56" s="3"/>
    </row>
    <row r="57" spans="1:13" x14ac:dyDescent="0.2">
      <c r="A57" s="3" t="s">
        <v>23</v>
      </c>
      <c r="B57" s="3"/>
      <c r="C57" s="3"/>
      <c r="D57" s="3"/>
      <c r="E57" s="3"/>
      <c r="F57" s="3"/>
      <c r="G57" s="3"/>
      <c r="H57" s="3"/>
      <c r="I57" s="3"/>
      <c r="J57" s="3"/>
      <c r="K57" s="3"/>
      <c r="L57" s="3"/>
      <c r="M57" s="3"/>
    </row>
    <row r="58" spans="1:13" x14ac:dyDescent="0.2">
      <c r="A58" s="3" t="s">
        <v>24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4.7109375" style="2" customWidth="1"/>
    <col min="4" max="4" width="1" style="2" customWidth="1"/>
    <col min="5" max="5" width="16.5703125" style="2" customWidth="1"/>
    <col min="6" max="6" width="3.28515625" customWidth="1"/>
    <col min="7" max="7" width="4.85546875" style="10" customWidth="1"/>
    <col min="8" max="8" width="1" style="10" customWidth="1"/>
    <col min="9" max="9" width="24.7109375" style="2" customWidth="1"/>
    <col min="10" max="10" width="1" style="2" customWidth="1"/>
    <col min="11" max="11" width="16.5703125" style="2" customWidth="1"/>
  </cols>
  <sheetData>
    <row r="3" spans="1:19" ht="15.75" x14ac:dyDescent="0.2">
      <c r="A3" s="84"/>
      <c r="B3" s="84"/>
      <c r="C3" s="84"/>
      <c r="D3" s="84"/>
      <c r="E3" s="84"/>
      <c r="F3" s="237" t="str">
        <f>"File '"&amp;Instructions!B2&amp;"' - "&amp;Instructions!B1</f>
        <v>File 'I' - Impronta/Italgraniti</v>
      </c>
      <c r="G3" s="237"/>
      <c r="H3" s="237"/>
      <c r="I3" s="237"/>
      <c r="J3" s="237"/>
      <c r="K3" s="237"/>
      <c r="Q3" s="11"/>
      <c r="R3" s="6"/>
      <c r="S3" s="36"/>
    </row>
    <row r="4" spans="1:19" ht="15.75" x14ac:dyDescent="0.2">
      <c r="A4" s="84"/>
      <c r="B4" s="84"/>
      <c r="C4" s="84"/>
      <c r="D4" s="84"/>
      <c r="E4" s="234"/>
      <c r="F4" s="234"/>
      <c r="G4" s="234"/>
      <c r="H4" s="234"/>
      <c r="Q4" s="11"/>
      <c r="R4" s="6"/>
      <c r="S4" s="36"/>
    </row>
    <row r="5" spans="1:19" ht="15.75" x14ac:dyDescent="0.2">
      <c r="A5" s="84"/>
      <c r="B5" s="84"/>
      <c r="C5" s="84"/>
      <c r="D5" s="84"/>
      <c r="E5" s="142"/>
      <c r="F5" s="84"/>
      <c r="G5" s="84"/>
      <c r="H5" s="84"/>
      <c r="I5" s="84"/>
      <c r="J5" s="84"/>
      <c r="K5" s="84"/>
      <c r="L5" s="3"/>
      <c r="M5" s="3"/>
      <c r="N5" s="3"/>
      <c r="O5" s="3"/>
      <c r="P5" s="4"/>
      <c r="Q5" s="11"/>
      <c r="R5" s="6"/>
      <c r="S5" s="36"/>
    </row>
    <row r="6" spans="1:19" ht="15.75" x14ac:dyDescent="0.2">
      <c r="A6" s="234" t="str">
        <f>"Price List Index - "&amp;Instructions!B4</f>
        <v>Price List Index - 11/1/25</v>
      </c>
      <c r="B6" s="234"/>
      <c r="C6" s="234"/>
      <c r="D6" s="234"/>
      <c r="E6" s="234"/>
      <c r="F6" s="234"/>
      <c r="G6" s="234"/>
      <c r="H6" s="234"/>
      <c r="I6" s="234"/>
      <c r="J6" s="234"/>
      <c r="K6" s="234"/>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27</v>
      </c>
      <c r="B11" s="81"/>
      <c r="C11" s="82" t="s">
        <v>68</v>
      </c>
      <c r="D11" s="81"/>
      <c r="E11" s="82" t="s">
        <v>69</v>
      </c>
      <c r="G11" s="82" t="s">
        <v>27</v>
      </c>
      <c r="H11" s="81"/>
      <c r="I11" s="82" t="s">
        <v>68</v>
      </c>
      <c r="J11" s="81"/>
      <c r="K11" s="82" t="s">
        <v>69</v>
      </c>
    </row>
    <row r="12" spans="1:19" s="83" customFormat="1" ht="15" customHeight="1" x14ac:dyDescent="0.2">
      <c r="A12" s="221"/>
      <c r="B12" s="222"/>
      <c r="C12" s="223"/>
      <c r="D12" s="223"/>
      <c r="E12" s="223"/>
      <c r="G12" s="168"/>
      <c r="H12" s="169"/>
      <c r="I12" s="170"/>
      <c r="J12" s="170"/>
      <c r="K12" s="170"/>
    </row>
    <row r="13" spans="1:19" s="83" customFormat="1" ht="15" customHeight="1" x14ac:dyDescent="0.2">
      <c r="A13" s="6"/>
      <c r="B13" s="79"/>
      <c r="C13" s="3"/>
      <c r="D13" s="3"/>
      <c r="E13" s="3"/>
      <c r="G13" s="158"/>
      <c r="H13" s="79"/>
      <c r="I13" s="3"/>
      <c r="J13" s="3"/>
      <c r="K13" s="3"/>
    </row>
    <row r="14" spans="1:19" s="83" customFormat="1" ht="15" customHeight="1" x14ac:dyDescent="0.2">
      <c r="A14" s="6"/>
      <c r="B14" s="79"/>
      <c r="C14" s="3"/>
      <c r="D14" s="3"/>
      <c r="E14" s="3"/>
      <c r="G14" s="158"/>
      <c r="H14" s="79"/>
      <c r="I14" s="3"/>
      <c r="J14" s="3"/>
      <c r="K14" s="3"/>
    </row>
    <row r="15" spans="1:19" s="83" customFormat="1" ht="15" customHeight="1" x14ac:dyDescent="0.2">
      <c r="A15" s="6"/>
      <c r="B15" s="79"/>
      <c r="C15" s="3"/>
      <c r="D15" s="3"/>
      <c r="E15" s="3"/>
      <c r="G15" s="158"/>
      <c r="H15" s="79"/>
      <c r="I15" s="167"/>
      <c r="J15" s="167"/>
      <c r="K15" s="167"/>
    </row>
    <row r="16" spans="1:19" s="83" customFormat="1" ht="15" customHeight="1" x14ac:dyDescent="0.2">
      <c r="A16" s="158"/>
      <c r="B16" s="79"/>
      <c r="C16" s="3"/>
      <c r="D16" s="3"/>
      <c r="E16" s="3"/>
      <c r="G16" s="158"/>
      <c r="H16" s="79"/>
      <c r="I16" s="3"/>
      <c r="J16" s="3"/>
      <c r="K16" s="3"/>
      <c r="M16" s="3"/>
    </row>
    <row r="17" spans="1:11" s="83" customFormat="1" ht="15" customHeight="1" x14ac:dyDescent="0.2">
      <c r="A17" s="158"/>
      <c r="B17" s="79"/>
      <c r="C17" s="3"/>
      <c r="D17" s="3"/>
      <c r="E17" s="3"/>
      <c r="G17" s="158" t="s">
        <v>124</v>
      </c>
      <c r="H17" s="79"/>
      <c r="J17" s="167"/>
      <c r="K17" s="167"/>
    </row>
    <row r="18" spans="1:11" s="83" customFormat="1" ht="15" customHeight="1" x14ac:dyDescent="0.2">
      <c r="A18" s="168"/>
      <c r="B18" s="169"/>
      <c r="C18" s="170"/>
      <c r="D18" s="170"/>
      <c r="E18" s="170"/>
      <c r="G18" s="168"/>
      <c r="H18" s="171"/>
      <c r="I18" s="170"/>
      <c r="J18" s="170"/>
      <c r="K18" s="170"/>
    </row>
    <row r="19" spans="1:11" s="83" customFormat="1" ht="15" customHeight="1" x14ac:dyDescent="0.2">
      <c r="A19" s="158"/>
      <c r="B19" s="79"/>
      <c r="C19" s="3"/>
      <c r="D19" s="3"/>
      <c r="E19" s="3"/>
      <c r="G19" s="165"/>
      <c r="H19" s="166"/>
      <c r="I19" s="154"/>
      <c r="J19" s="154"/>
      <c r="K19" s="154"/>
    </row>
    <row r="20" spans="1:11" s="83" customFormat="1" ht="15" customHeight="1" x14ac:dyDescent="0.2">
      <c r="A20" s="168"/>
      <c r="B20" s="169"/>
      <c r="C20" s="170"/>
      <c r="D20" s="170"/>
      <c r="E20" s="170"/>
      <c r="G20" s="168"/>
      <c r="H20" s="169"/>
      <c r="I20" s="170"/>
      <c r="J20" s="170"/>
      <c r="K20" s="170"/>
    </row>
    <row r="21" spans="1:11" s="83" customFormat="1" ht="15" customHeight="1" x14ac:dyDescent="0.2">
      <c r="A21" s="158"/>
      <c r="B21" s="79"/>
      <c r="C21" s="3"/>
      <c r="D21" s="3"/>
      <c r="E21" s="3"/>
      <c r="G21" s="168"/>
      <c r="H21" s="169"/>
      <c r="I21" s="170"/>
      <c r="J21" s="170"/>
      <c r="K21" s="170"/>
    </row>
    <row r="22" spans="1:11" s="83" customFormat="1" ht="15" customHeight="1" x14ac:dyDescent="0.2">
      <c r="A22" s="158"/>
      <c r="B22" s="79"/>
      <c r="C22" s="3"/>
      <c r="D22" s="3"/>
      <c r="E22" s="3"/>
      <c r="G22" s="158"/>
      <c r="H22" s="79"/>
      <c r="I22" s="167"/>
      <c r="J22" s="167"/>
      <c r="K22" s="167"/>
    </row>
    <row r="23" spans="1:11" s="83" customFormat="1" ht="15" customHeight="1" x14ac:dyDescent="0.2">
      <c r="A23" s="158"/>
      <c r="B23" s="79"/>
      <c r="C23" s="3"/>
      <c r="D23" s="3"/>
      <c r="E23" s="3"/>
      <c r="G23" s="158"/>
      <c r="H23" s="79"/>
      <c r="I23" s="3" t="s">
        <v>124</v>
      </c>
      <c r="J23" s="3"/>
      <c r="K23" s="3"/>
    </row>
    <row r="24" spans="1:11" s="83" customFormat="1" ht="15" customHeight="1" x14ac:dyDescent="0.2">
      <c r="A24" s="158"/>
      <c r="B24" s="79"/>
      <c r="C24" s="3"/>
      <c r="D24" s="3"/>
      <c r="E24" s="3"/>
      <c r="G24" s="168"/>
      <c r="H24" s="169"/>
      <c r="I24" s="170"/>
      <c r="J24" s="170"/>
      <c r="K24" s="170"/>
    </row>
    <row r="25" spans="1:11" s="83" customFormat="1" ht="15" customHeight="1" x14ac:dyDescent="0.2">
      <c r="A25" s="158"/>
      <c r="B25" s="79"/>
      <c r="C25" s="3"/>
      <c r="D25" s="3"/>
      <c r="E25" s="3"/>
      <c r="G25" s="158"/>
      <c r="H25" s="79"/>
      <c r="I25" s="3"/>
      <c r="J25" s="3"/>
      <c r="K25" s="3"/>
    </row>
    <row r="26" spans="1:11" s="83" customFormat="1" ht="15" customHeight="1" x14ac:dyDescent="0.2">
      <c r="A26" s="158"/>
      <c r="B26" s="79"/>
      <c r="C26" s="3"/>
      <c r="D26" s="3"/>
      <c r="E26" s="3"/>
      <c r="G26" s="158"/>
      <c r="H26" s="79"/>
    </row>
    <row r="27" spans="1:11" s="83" customFormat="1" ht="15" customHeight="1" x14ac:dyDescent="0.2">
      <c r="A27" s="158"/>
      <c r="B27" s="79"/>
      <c r="C27" s="3"/>
      <c r="D27" s="3"/>
      <c r="E27" s="3"/>
      <c r="G27" s="158"/>
      <c r="H27" s="79"/>
    </row>
    <row r="28" spans="1:11" s="83" customFormat="1" ht="15" customHeight="1" x14ac:dyDescent="0.2">
      <c r="A28" s="158"/>
      <c r="B28" s="79"/>
      <c r="C28" s="3"/>
      <c r="D28" s="3"/>
      <c r="E28" s="3"/>
      <c r="G28" s="158"/>
      <c r="H28" s="79"/>
      <c r="I28" s="3"/>
      <c r="J28" s="3"/>
      <c r="K28" s="3"/>
    </row>
    <row r="29" spans="1:11" s="83" customFormat="1" ht="15" customHeight="1" x14ac:dyDescent="0.2">
      <c r="A29" s="158"/>
      <c r="B29" s="79"/>
      <c r="C29" s="3"/>
      <c r="D29" s="3"/>
      <c r="E29" s="3"/>
      <c r="G29" s="158"/>
      <c r="H29" s="79"/>
      <c r="I29" s="3"/>
      <c r="J29" s="3"/>
      <c r="K29" s="3"/>
    </row>
    <row r="30" spans="1:11" s="83" customFormat="1" ht="15" customHeight="1" x14ac:dyDescent="0.2">
      <c r="A30" s="168"/>
      <c r="B30" s="169"/>
      <c r="C30" s="170"/>
      <c r="D30" s="170"/>
      <c r="E30" s="170"/>
      <c r="G30" s="158"/>
      <c r="H30" s="79"/>
      <c r="I30" s="3"/>
      <c r="J30" s="3"/>
      <c r="K30" s="3"/>
    </row>
    <row r="31" spans="1:11" s="83" customFormat="1" ht="15" customHeight="1" x14ac:dyDescent="0.2">
      <c r="A31" s="158"/>
      <c r="B31" s="79"/>
      <c r="C31" s="3"/>
      <c r="D31" s="3"/>
      <c r="E31" s="3"/>
      <c r="G31" s="158"/>
      <c r="H31" s="79"/>
      <c r="I31" s="3"/>
      <c r="J31" s="3"/>
      <c r="K31" s="3"/>
    </row>
    <row r="32" spans="1:11" s="83" customFormat="1" ht="15" customHeight="1" x14ac:dyDescent="0.2">
      <c r="A32" s="158"/>
      <c r="B32" s="79"/>
      <c r="C32" s="3"/>
      <c r="D32" s="3"/>
      <c r="E32" s="3"/>
      <c r="G32" s="158"/>
      <c r="H32" s="79"/>
      <c r="I32" s="3"/>
      <c r="J32" s="3"/>
      <c r="K32" s="3"/>
    </row>
    <row r="33" spans="1:11" s="83" customFormat="1" ht="15" customHeight="1" x14ac:dyDescent="0.2">
      <c r="A33" s="158"/>
      <c r="B33" s="79"/>
      <c r="C33" s="3"/>
      <c r="D33" s="3"/>
      <c r="E33" s="3"/>
      <c r="G33" s="158"/>
      <c r="H33" s="79"/>
      <c r="I33" s="3"/>
      <c r="J33" s="3"/>
      <c r="K33" s="3"/>
    </row>
    <row r="34" spans="1:11" s="83" customFormat="1" ht="15" customHeight="1" x14ac:dyDescent="0.2">
      <c r="A34" s="158"/>
      <c r="B34" s="79"/>
      <c r="C34" s="3"/>
      <c r="D34" s="3"/>
      <c r="E34" s="3"/>
      <c r="G34" s="158"/>
      <c r="H34" s="79"/>
      <c r="I34" s="3"/>
      <c r="J34" s="3"/>
      <c r="K34" s="3"/>
    </row>
    <row r="35" spans="1:11" s="83" customFormat="1" ht="15" customHeight="1" x14ac:dyDescent="0.2">
      <c r="A35" s="158"/>
      <c r="B35" s="79"/>
      <c r="C35" s="3"/>
      <c r="D35" s="3"/>
      <c r="E35" s="3"/>
      <c r="G35" s="158"/>
      <c r="H35" s="80"/>
      <c r="I35" s="3" t="s">
        <v>124</v>
      </c>
      <c r="J35" s="3"/>
      <c r="K35" s="3"/>
    </row>
    <row r="36" spans="1:11" s="83" customFormat="1" ht="15" customHeight="1" x14ac:dyDescent="0.2">
      <c r="A36" s="158"/>
      <c r="B36" s="79"/>
      <c r="C36" s="3"/>
      <c r="D36" s="3"/>
      <c r="E36" s="3"/>
      <c r="G36" s="158"/>
      <c r="H36" s="79"/>
      <c r="I36" s="3"/>
      <c r="J36" s="3"/>
      <c r="K36" s="3"/>
    </row>
    <row r="37" spans="1:11" s="83" customFormat="1" ht="15" customHeight="1" x14ac:dyDescent="0.2">
      <c r="A37" s="158"/>
      <c r="B37" s="79"/>
      <c r="C37" s="3"/>
      <c r="D37" s="3"/>
      <c r="E37" s="3"/>
      <c r="G37" s="158"/>
      <c r="H37" s="80"/>
      <c r="I37" s="3"/>
      <c r="J37" s="3"/>
      <c r="K37" s="3"/>
    </row>
    <row r="38" spans="1:11" s="83" customFormat="1" ht="15" customHeight="1" x14ac:dyDescent="0.2">
      <c r="A38" s="158"/>
      <c r="B38" s="79"/>
      <c r="C38" s="3" t="s">
        <v>124</v>
      </c>
      <c r="D38" s="3"/>
      <c r="E38" s="3"/>
      <c r="G38" s="158"/>
      <c r="H38" s="79"/>
      <c r="I38" s="3"/>
      <c r="J38" s="3"/>
      <c r="K38" s="3"/>
    </row>
    <row r="39" spans="1:11" s="83" customFormat="1" ht="15" customHeight="1" x14ac:dyDescent="0.2">
      <c r="A39" s="158"/>
      <c r="B39" s="79"/>
      <c r="C39" s="3"/>
      <c r="D39" s="3"/>
      <c r="E39" s="3"/>
      <c r="G39" s="158"/>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35" t="s">
        <v>473</v>
      </c>
      <c r="B49" s="235"/>
      <c r="C49" s="235"/>
      <c r="D49" s="235"/>
      <c r="E49" s="235"/>
      <c r="F49" s="235"/>
      <c r="G49" s="235"/>
      <c r="H49" s="235"/>
      <c r="I49" s="235"/>
      <c r="J49" s="235"/>
      <c r="K49" s="235"/>
    </row>
    <row r="50" spans="1:11" s="83" customFormat="1" ht="3.95" customHeight="1" x14ac:dyDescent="0.2">
      <c r="A50" s="79"/>
      <c r="B50" s="79"/>
      <c r="C50" s="3"/>
      <c r="D50" s="3"/>
      <c r="E50" s="3"/>
    </row>
    <row r="51" spans="1:11" s="83" customFormat="1" ht="36.75" customHeight="1" x14ac:dyDescent="0.2">
      <c r="A51" s="236" t="s">
        <v>47</v>
      </c>
      <c r="B51" s="236"/>
      <c r="C51" s="236"/>
      <c r="D51" s="236"/>
      <c r="E51" s="236"/>
      <c r="F51" s="236"/>
      <c r="G51" s="236"/>
      <c r="H51" s="236"/>
      <c r="I51" s="236"/>
      <c r="J51" s="236"/>
      <c r="K51" s="236"/>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25"/>
  <sheetViews>
    <sheetView tabSelected="1" zoomScale="131" zoomScaleNormal="131"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7109375" style="2" customWidth="1"/>
    <col min="10"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74</v>
      </c>
      <c r="D1" s="40"/>
      <c r="E1" s="74" t="s">
        <v>42</v>
      </c>
      <c r="F1" s="74"/>
      <c r="G1" s="30" t="s">
        <v>67</v>
      </c>
      <c r="H1" s="30"/>
      <c r="I1" s="30"/>
      <c r="J1" s="30"/>
      <c r="K1" s="30"/>
      <c r="L1" s="30"/>
      <c r="M1" s="30"/>
      <c r="N1" s="30"/>
      <c r="P1" s="74" t="s">
        <v>43</v>
      </c>
      <c r="Q1" s="90"/>
      <c r="R1" s="29"/>
      <c r="S1" s="39">
        <f t="shared" ref="S1:S7" si="0">IF(Suggested="Yes",AA1,AG1)</f>
        <v>0.05</v>
      </c>
      <c r="T1" s="37" t="s">
        <v>66</v>
      </c>
      <c r="U1" s="5" t="str">
        <f>+Instructions!$B$3</f>
        <v>B</v>
      </c>
      <c r="V1" s="52"/>
      <c r="W1" s="56">
        <f>+Instructions!$C$22</f>
        <v>0</v>
      </c>
      <c r="X1" s="17">
        <f t="shared" ref="X1:X7" si="1">ROUND($AA1*(1-W1)+0.004999,2)</f>
        <v>0.05</v>
      </c>
      <c r="Y1" s="52"/>
      <c r="Z1" s="6" t="s">
        <v>496</v>
      </c>
      <c r="AA1" s="39">
        <v>0.05</v>
      </c>
      <c r="AB1" s="60">
        <f t="shared" ref="AB1:AC7" si="2">+W1</f>
        <v>0</v>
      </c>
      <c r="AC1" s="17">
        <f t="shared" si="2"/>
        <v>0.05</v>
      </c>
      <c r="AD1" s="12">
        <f t="shared" ref="AD1:AD7" si="3">(AG1-AC1)/AG1</f>
        <v>0</v>
      </c>
      <c r="AE1" s="122"/>
      <c r="AF1" s="129">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31" t="s">
        <v>78</v>
      </c>
    </row>
    <row r="2" spans="2:41" s="3" customFormat="1" ht="9.9499999999999993" hidden="1" customHeight="1" x14ac:dyDescent="0.2">
      <c r="B2" s="115" t="s">
        <v>64</v>
      </c>
      <c r="D2" s="40"/>
      <c r="E2" s="74" t="s">
        <v>42</v>
      </c>
      <c r="F2" s="74"/>
      <c r="G2" s="30" t="s">
        <v>44</v>
      </c>
      <c r="H2" s="30"/>
      <c r="I2" s="30" t="s">
        <v>45</v>
      </c>
      <c r="J2" s="30"/>
      <c r="K2" s="30"/>
      <c r="L2" s="30"/>
      <c r="M2" s="30"/>
      <c r="N2" s="30"/>
      <c r="P2" s="74"/>
      <c r="Q2" s="90"/>
      <c r="R2" s="29"/>
      <c r="S2" s="39">
        <f t="shared" si="0"/>
        <v>0.05</v>
      </c>
      <c r="T2" s="37" t="s">
        <v>65</v>
      </c>
      <c r="U2" s="5" t="str">
        <f>+Instructions!$B$3</f>
        <v>B</v>
      </c>
      <c r="V2" s="52"/>
      <c r="W2" s="56">
        <f>+Instructions!$C$22</f>
        <v>0</v>
      </c>
      <c r="X2" s="39">
        <f t="shared" si="1"/>
        <v>0.05</v>
      </c>
      <c r="Y2" s="52"/>
      <c r="Z2" s="6" t="s">
        <v>496</v>
      </c>
      <c r="AA2" s="39">
        <v>0.05</v>
      </c>
      <c r="AB2" s="60">
        <f t="shared" si="2"/>
        <v>0</v>
      </c>
      <c r="AC2" s="39">
        <f t="shared" si="2"/>
        <v>0.05</v>
      </c>
      <c r="AD2" s="60">
        <f t="shared" si="3"/>
        <v>0</v>
      </c>
      <c r="AE2" s="122"/>
      <c r="AF2" s="131">
        <v>2</v>
      </c>
      <c r="AG2" s="44">
        <f t="shared" si="4"/>
        <v>0.05</v>
      </c>
      <c r="AH2" s="52"/>
      <c r="AJ2" s="17">
        <f t="shared" si="5"/>
        <v>0.05</v>
      </c>
      <c r="AK2" s="17">
        <f t="shared" si="6"/>
        <v>0</v>
      </c>
      <c r="AL2" s="17">
        <f t="shared" si="7"/>
        <v>0</v>
      </c>
      <c r="AM2" s="17" t="str">
        <f t="shared" si="8"/>
        <v/>
      </c>
      <c r="AO2" s="31" t="s">
        <v>78</v>
      </c>
    </row>
    <row r="3" spans="2:41" s="3" customFormat="1" ht="9.9499999999999993" hidden="1" customHeight="1" x14ac:dyDescent="0.2">
      <c r="B3" s="113" t="s">
        <v>26</v>
      </c>
      <c r="D3" s="40"/>
      <c r="E3" s="74" t="s">
        <v>42</v>
      </c>
      <c r="F3" s="74"/>
      <c r="G3" s="30" t="s">
        <v>44</v>
      </c>
      <c r="H3" s="30"/>
      <c r="I3" s="30" t="s">
        <v>45</v>
      </c>
      <c r="J3" s="30"/>
      <c r="K3" s="30"/>
      <c r="L3" s="30"/>
      <c r="M3" s="30"/>
      <c r="N3" s="30"/>
      <c r="P3" s="74"/>
      <c r="Q3" s="90"/>
      <c r="R3" s="29"/>
      <c r="S3" s="39">
        <f t="shared" si="0"/>
        <v>0.05</v>
      </c>
      <c r="T3" s="37" t="s">
        <v>65</v>
      </c>
      <c r="U3" s="5" t="str">
        <f>+Instructions!$B$3</f>
        <v>B</v>
      </c>
      <c r="V3" s="52"/>
      <c r="W3" s="56">
        <f>+Instructions!$C$22</f>
        <v>0</v>
      </c>
      <c r="X3" s="17">
        <f t="shared" si="1"/>
        <v>0.05</v>
      </c>
      <c r="Y3" s="52"/>
      <c r="Z3" s="6" t="s">
        <v>496</v>
      </c>
      <c r="AA3" s="39">
        <v>0.05</v>
      </c>
      <c r="AB3" s="60">
        <f t="shared" si="2"/>
        <v>0</v>
      </c>
      <c r="AC3" s="17">
        <f t="shared" si="2"/>
        <v>0.05</v>
      </c>
      <c r="AD3" s="12">
        <f t="shared" si="3"/>
        <v>0</v>
      </c>
      <c r="AE3" s="122"/>
      <c r="AF3" s="130">
        <v>3</v>
      </c>
      <c r="AG3" s="53">
        <f t="shared" si="4"/>
        <v>0.05</v>
      </c>
      <c r="AH3" s="52"/>
      <c r="AJ3" s="17">
        <f t="shared" si="5"/>
        <v>0.05</v>
      </c>
      <c r="AK3" s="17">
        <f t="shared" si="6"/>
        <v>0</v>
      </c>
      <c r="AL3" s="17">
        <f t="shared" si="7"/>
        <v>0</v>
      </c>
      <c r="AM3" s="17" t="str">
        <f t="shared" si="8"/>
        <v/>
      </c>
      <c r="AO3" s="31" t="s">
        <v>78</v>
      </c>
    </row>
    <row r="4" spans="2:41" s="3" customFormat="1" ht="9.9499999999999993" hidden="1" customHeight="1" x14ac:dyDescent="0.2">
      <c r="B4" s="116">
        <v>0</v>
      </c>
      <c r="D4" s="40"/>
      <c r="E4" s="74" t="s">
        <v>42</v>
      </c>
      <c r="F4" s="74"/>
      <c r="G4" s="30" t="s">
        <v>44</v>
      </c>
      <c r="H4" s="30"/>
      <c r="I4" s="30" t="s">
        <v>45</v>
      </c>
      <c r="J4" s="30"/>
      <c r="K4" s="30"/>
      <c r="L4" s="30"/>
      <c r="M4" s="30"/>
      <c r="N4" s="30"/>
      <c r="P4" s="74"/>
      <c r="Q4" s="90"/>
      <c r="R4" s="29"/>
      <c r="S4" s="39">
        <f t="shared" si="0"/>
        <v>0</v>
      </c>
      <c r="T4" s="37" t="s">
        <v>65</v>
      </c>
      <c r="U4" s="5" t="str">
        <f>+Instructions!$B$3</f>
        <v>B</v>
      </c>
      <c r="V4" s="52"/>
      <c r="W4" s="56">
        <f>+Instructions!$C$22</f>
        <v>0</v>
      </c>
      <c r="X4" s="17">
        <f t="shared" si="1"/>
        <v>0</v>
      </c>
      <c r="Y4" s="52"/>
      <c r="Z4" s="6" t="s">
        <v>496</v>
      </c>
      <c r="AA4" s="39">
        <v>0</v>
      </c>
      <c r="AB4" s="60">
        <f t="shared" si="2"/>
        <v>0</v>
      </c>
      <c r="AC4" s="17">
        <f t="shared" si="2"/>
        <v>0</v>
      </c>
      <c r="AD4" s="12" t="e">
        <f t="shared" si="3"/>
        <v>#DIV/0!</v>
      </c>
      <c r="AE4" s="122"/>
      <c r="AF4" s="132">
        <v>4</v>
      </c>
      <c r="AG4" s="109">
        <f t="shared" si="4"/>
        <v>0</v>
      </c>
      <c r="AH4" s="52"/>
      <c r="AJ4" s="17">
        <f t="shared" si="5"/>
        <v>0</v>
      </c>
      <c r="AK4" s="17">
        <f t="shared" si="6"/>
        <v>0</v>
      </c>
      <c r="AL4" s="17">
        <f t="shared" si="7"/>
        <v>0</v>
      </c>
      <c r="AM4" s="17" t="str">
        <f t="shared" si="8"/>
        <v/>
      </c>
      <c r="AO4" s="99" t="s">
        <v>78</v>
      </c>
    </row>
    <row r="5" spans="2:41" s="3" customFormat="1" ht="9.9499999999999993" hidden="1" customHeight="1" x14ac:dyDescent="0.2">
      <c r="B5" s="117">
        <v>0</v>
      </c>
      <c r="D5" s="40"/>
      <c r="E5" s="74" t="s">
        <v>42</v>
      </c>
      <c r="F5" s="74"/>
      <c r="G5" s="30" t="s">
        <v>44</v>
      </c>
      <c r="H5" s="30"/>
      <c r="I5" s="30" t="s">
        <v>45</v>
      </c>
      <c r="J5" s="30"/>
      <c r="K5" s="30"/>
      <c r="L5" s="30"/>
      <c r="M5" s="30"/>
      <c r="N5" s="30"/>
      <c r="P5" s="74"/>
      <c r="Q5" s="90"/>
      <c r="R5" s="29"/>
      <c r="S5" s="39">
        <f t="shared" si="0"/>
        <v>0</v>
      </c>
      <c r="T5" s="37" t="s">
        <v>65</v>
      </c>
      <c r="U5" s="5" t="str">
        <f>+Instructions!$B$3</f>
        <v>B</v>
      </c>
      <c r="V5" s="52"/>
      <c r="W5" s="56">
        <f>+Instructions!$C$22</f>
        <v>0</v>
      </c>
      <c r="X5" s="17">
        <f t="shared" si="1"/>
        <v>0</v>
      </c>
      <c r="Y5" s="52"/>
      <c r="Z5" s="6" t="s">
        <v>496</v>
      </c>
      <c r="AA5" s="39">
        <v>0</v>
      </c>
      <c r="AB5" s="60">
        <f t="shared" si="2"/>
        <v>0</v>
      </c>
      <c r="AC5" s="17">
        <f t="shared" si="2"/>
        <v>0</v>
      </c>
      <c r="AD5" s="12" t="e">
        <f t="shared" si="3"/>
        <v>#DIV/0!</v>
      </c>
      <c r="AE5" s="122"/>
      <c r="AF5" s="133">
        <v>5</v>
      </c>
      <c r="AG5" s="110">
        <f t="shared" si="4"/>
        <v>0</v>
      </c>
      <c r="AH5" s="52"/>
      <c r="AJ5" s="17">
        <f t="shared" si="5"/>
        <v>0</v>
      </c>
      <c r="AK5" s="17">
        <f t="shared" si="6"/>
        <v>0</v>
      </c>
      <c r="AL5" s="17">
        <f t="shared" si="7"/>
        <v>0</v>
      </c>
      <c r="AM5" s="17" t="str">
        <f t="shared" si="8"/>
        <v/>
      </c>
      <c r="AO5" s="99" t="s">
        <v>78</v>
      </c>
    </row>
    <row r="6" spans="2:41" s="3" customFormat="1" ht="9.9499999999999993" hidden="1" customHeight="1" x14ac:dyDescent="0.2">
      <c r="B6" s="118">
        <v>0</v>
      </c>
      <c r="D6" s="40"/>
      <c r="E6" s="74" t="s">
        <v>42</v>
      </c>
      <c r="F6" s="74"/>
      <c r="G6" s="30" t="s">
        <v>44</v>
      </c>
      <c r="H6" s="30"/>
      <c r="I6" s="30" t="s">
        <v>45</v>
      </c>
      <c r="J6" s="30"/>
      <c r="K6" s="30"/>
      <c r="L6" s="30"/>
      <c r="M6" s="30"/>
      <c r="N6" s="30"/>
      <c r="P6" s="74"/>
      <c r="Q6" s="90"/>
      <c r="R6" s="29"/>
      <c r="S6" s="39">
        <f t="shared" si="0"/>
        <v>0</v>
      </c>
      <c r="T6" s="37" t="s">
        <v>65</v>
      </c>
      <c r="U6" s="5" t="str">
        <f>+Instructions!$B$3</f>
        <v>B</v>
      </c>
      <c r="V6" s="52"/>
      <c r="W6" s="56">
        <f>+Instructions!$C$22</f>
        <v>0</v>
      </c>
      <c r="X6" s="17">
        <f t="shared" si="1"/>
        <v>0</v>
      </c>
      <c r="Y6" s="52"/>
      <c r="Z6" s="6" t="s">
        <v>496</v>
      </c>
      <c r="AA6" s="39">
        <v>0</v>
      </c>
      <c r="AB6" s="60">
        <f t="shared" si="2"/>
        <v>0</v>
      </c>
      <c r="AC6" s="17">
        <f t="shared" si="2"/>
        <v>0</v>
      </c>
      <c r="AD6" s="12" t="e">
        <f t="shared" si="3"/>
        <v>#DIV/0!</v>
      </c>
      <c r="AE6" s="122"/>
      <c r="AF6" s="134">
        <v>6</v>
      </c>
      <c r="AG6" s="111">
        <f t="shared" si="4"/>
        <v>0</v>
      </c>
      <c r="AH6" s="52"/>
      <c r="AJ6" s="17">
        <f t="shared" si="5"/>
        <v>0</v>
      </c>
      <c r="AK6" s="17">
        <f t="shared" si="6"/>
        <v>0</v>
      </c>
      <c r="AL6" s="17">
        <f t="shared" si="7"/>
        <v>0</v>
      </c>
      <c r="AM6" s="17" t="str">
        <f t="shared" si="8"/>
        <v/>
      </c>
      <c r="AO6" s="99" t="s">
        <v>78</v>
      </c>
    </row>
    <row r="7" spans="2:41" s="3" customFormat="1" ht="9.9499999999999993" hidden="1" customHeight="1" x14ac:dyDescent="0.2">
      <c r="B7" s="119">
        <v>0</v>
      </c>
      <c r="D7" s="40"/>
      <c r="E7" s="74" t="s">
        <v>42</v>
      </c>
      <c r="F7" s="74"/>
      <c r="G7" s="30" t="s">
        <v>44</v>
      </c>
      <c r="H7" s="30"/>
      <c r="I7" s="30" t="s">
        <v>45</v>
      </c>
      <c r="J7" s="30"/>
      <c r="K7" s="30"/>
      <c r="L7" s="30"/>
      <c r="M7" s="30"/>
      <c r="N7" s="30"/>
      <c r="P7" s="74"/>
      <c r="Q7" s="90"/>
      <c r="R7" s="29"/>
      <c r="S7" s="39">
        <f t="shared" si="0"/>
        <v>0</v>
      </c>
      <c r="T7" s="37" t="s">
        <v>65</v>
      </c>
      <c r="U7" s="5" t="str">
        <f>+Instructions!$B$3</f>
        <v>B</v>
      </c>
      <c r="V7" s="52"/>
      <c r="W7" s="56">
        <f>+Instructions!$C$22</f>
        <v>0</v>
      </c>
      <c r="X7" s="17">
        <f t="shared" si="1"/>
        <v>0</v>
      </c>
      <c r="Y7" s="52"/>
      <c r="Z7" s="6" t="s">
        <v>496</v>
      </c>
      <c r="AA7" s="39">
        <v>0</v>
      </c>
      <c r="AB7" s="60">
        <f t="shared" si="2"/>
        <v>0</v>
      </c>
      <c r="AC7" s="17">
        <f t="shared" si="2"/>
        <v>0</v>
      </c>
      <c r="AD7" s="12" t="e">
        <f t="shared" si="3"/>
        <v>#DIV/0!</v>
      </c>
      <c r="AE7" s="122"/>
      <c r="AF7" s="135">
        <v>7</v>
      </c>
      <c r="AG7" s="112">
        <f t="shared" si="4"/>
        <v>0</v>
      </c>
      <c r="AH7" s="52"/>
      <c r="AJ7" s="17">
        <f t="shared" si="5"/>
        <v>0</v>
      </c>
      <c r="AK7" s="17">
        <f t="shared" si="6"/>
        <v>0</v>
      </c>
      <c r="AL7" s="17">
        <f t="shared" si="7"/>
        <v>0</v>
      </c>
      <c r="AM7" s="17" t="str">
        <f t="shared" si="8"/>
        <v/>
      </c>
      <c r="AO7" s="99" t="s">
        <v>78</v>
      </c>
    </row>
    <row r="8" spans="2:41" s="3" customFormat="1" ht="9.9499999999999993" hidden="1" customHeight="1" x14ac:dyDescent="0.2">
      <c r="B8" s="120" t="s">
        <v>76</v>
      </c>
      <c r="D8" s="40"/>
      <c r="E8" s="74"/>
      <c r="F8" s="74"/>
      <c r="G8" s="30"/>
      <c r="H8" s="30"/>
      <c r="I8" s="30"/>
      <c r="J8" s="30"/>
      <c r="K8" s="30"/>
      <c r="L8" s="30"/>
      <c r="M8" s="30"/>
      <c r="N8" s="30"/>
      <c r="P8" s="74"/>
      <c r="Q8" s="90" t="s">
        <v>32</v>
      </c>
      <c r="R8" s="29" t="s">
        <v>71</v>
      </c>
      <c r="S8" s="39">
        <v>1000</v>
      </c>
      <c r="T8" s="37" t="s">
        <v>77</v>
      </c>
      <c r="U8" s="37"/>
      <c r="V8" s="52"/>
      <c r="W8" s="56">
        <v>0.1</v>
      </c>
      <c r="X8" s="39">
        <v>1000</v>
      </c>
      <c r="Y8" s="52"/>
      <c r="Z8" s="39" t="s">
        <v>77</v>
      </c>
      <c r="AA8" s="39">
        <v>1000</v>
      </c>
      <c r="AB8" s="60">
        <v>0.1</v>
      </c>
      <c r="AC8" s="39">
        <v>1000</v>
      </c>
      <c r="AD8" s="60">
        <v>0.1</v>
      </c>
      <c r="AE8" s="75">
        <v>10</v>
      </c>
      <c r="AF8" s="75"/>
      <c r="AG8" s="39">
        <v>1000</v>
      </c>
      <c r="AH8" s="52"/>
      <c r="AI8" s="126"/>
      <c r="AJ8" s="39"/>
      <c r="AK8" s="39"/>
      <c r="AL8" s="39"/>
      <c r="AM8" s="39"/>
      <c r="AO8" s="99" t="s">
        <v>78</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7"/>
      <c r="AJ9" s="44"/>
      <c r="AK9" s="44"/>
      <c r="AL9" s="44"/>
      <c r="AM9" s="44"/>
      <c r="AN9" s="32"/>
      <c r="AO9" s="99" t="s">
        <v>78</v>
      </c>
    </row>
    <row r="10" spans="2:41" s="3" customFormat="1" ht="9.9499999999999993" hidden="1" customHeight="1" x14ac:dyDescent="0.2">
      <c r="I10" s="6"/>
      <c r="J10" s="6"/>
      <c r="K10" s="6"/>
      <c r="L10" s="6"/>
      <c r="M10" s="6"/>
      <c r="N10" s="6"/>
      <c r="O10" s="243" t="s">
        <v>41</v>
      </c>
      <c r="P10" s="244"/>
      <c r="Q10" s="244"/>
      <c r="R10" s="244"/>
      <c r="S10" s="244"/>
      <c r="T10" s="245"/>
      <c r="U10" s="19"/>
      <c r="V10" s="52"/>
      <c r="W10" s="238" t="s">
        <v>62</v>
      </c>
      <c r="X10" s="238"/>
      <c r="Y10" s="52"/>
      <c r="Z10" s="241" t="s">
        <v>63</v>
      </c>
      <c r="AA10" s="241"/>
      <c r="AB10" s="241"/>
      <c r="AC10" s="241"/>
      <c r="AD10" s="241"/>
      <c r="AE10" s="241"/>
      <c r="AF10" s="241"/>
      <c r="AG10" s="241"/>
      <c r="AH10" s="52"/>
      <c r="AI10" s="94"/>
      <c r="AO10" s="99" t="s">
        <v>78</v>
      </c>
    </row>
    <row r="11" spans="2:41" s="30" customFormat="1" ht="9.9499999999999993" hidden="1" customHeight="1" x14ac:dyDescent="0.2">
      <c r="D11" s="23" t="s">
        <v>29</v>
      </c>
      <c r="E11" s="24"/>
      <c r="F11" s="24"/>
      <c r="G11" s="24"/>
      <c r="H11" s="24"/>
      <c r="I11" s="25"/>
      <c r="J11" s="25"/>
      <c r="K11" s="25"/>
      <c r="L11" s="25"/>
      <c r="M11" s="25"/>
      <c r="N11" s="25"/>
      <c r="O11" s="246" t="s">
        <v>70</v>
      </c>
      <c r="P11" s="247"/>
      <c r="Q11" s="26" t="s">
        <v>32</v>
      </c>
      <c r="R11" s="26" t="s">
        <v>36</v>
      </c>
      <c r="S11" s="27" t="str">
        <f>IF(Suggested="Yes",AA11,AG11)</f>
        <v>List Price</v>
      </c>
      <c r="T11" s="26" t="s">
        <v>35</v>
      </c>
      <c r="U11" s="28" t="s">
        <v>34</v>
      </c>
      <c r="V11" s="52"/>
      <c r="W11" s="54" t="s">
        <v>37</v>
      </c>
      <c r="X11" s="14" t="s">
        <v>33</v>
      </c>
      <c r="Y11" s="52"/>
      <c r="Z11" s="69" t="s">
        <v>80</v>
      </c>
      <c r="AA11" s="69" t="s">
        <v>31</v>
      </c>
      <c r="AB11" s="41" t="s">
        <v>38</v>
      </c>
      <c r="AC11" s="28" t="s">
        <v>39</v>
      </c>
      <c r="AD11" s="28" t="s">
        <v>48</v>
      </c>
      <c r="AE11" s="64" t="s">
        <v>81</v>
      </c>
      <c r="AF11" s="95" t="s">
        <v>72</v>
      </c>
      <c r="AG11" s="64" t="s">
        <v>22</v>
      </c>
      <c r="AH11" s="52"/>
      <c r="AJ11" s="28" t="s">
        <v>93</v>
      </c>
      <c r="AK11" s="136" t="s">
        <v>94</v>
      </c>
      <c r="AL11" s="28" t="s">
        <v>95</v>
      </c>
      <c r="AM11" s="28" t="s">
        <v>96</v>
      </c>
      <c r="AN11" s="3"/>
      <c r="AO11" s="99" t="s">
        <v>78</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7"/>
      <c r="AJ12" s="44"/>
      <c r="AK12" s="44"/>
      <c r="AL12" s="44"/>
      <c r="AM12" s="44"/>
      <c r="AN12" s="32"/>
      <c r="AO12" s="99" t="s">
        <v>78</v>
      </c>
    </row>
    <row r="13" spans="2:41" s="11" customFormat="1" ht="15.95" customHeight="1" x14ac:dyDescent="0.2">
      <c r="N13" s="237" t="str">
        <f>"File '"&amp;Instructions!B2&amp;"' - "&amp;Instructions!B1</f>
        <v>File 'I' - Impronta/Italgraniti</v>
      </c>
      <c r="O13" s="237"/>
      <c r="P13" s="237"/>
      <c r="Q13" s="237"/>
      <c r="R13" s="237"/>
      <c r="S13" s="237"/>
      <c r="T13" s="237"/>
      <c r="U13" s="72"/>
      <c r="V13" s="52"/>
      <c r="W13" s="239" t="s">
        <v>30</v>
      </c>
      <c r="X13" s="239"/>
      <c r="Y13" s="52"/>
      <c r="Z13" s="20"/>
      <c r="AA13" s="20"/>
      <c r="AB13" s="59"/>
      <c r="AD13" s="20"/>
      <c r="AE13" s="66"/>
      <c r="AF13" s="66"/>
      <c r="AG13" s="20" t="s">
        <v>40</v>
      </c>
      <c r="AH13" s="52"/>
      <c r="AI13" s="96"/>
      <c r="AN13" s="3"/>
      <c r="AO13" s="31" t="s">
        <v>78</v>
      </c>
    </row>
    <row r="14" spans="2:41" s="11" customFormat="1" ht="15.95" customHeight="1" x14ac:dyDescent="0.2">
      <c r="G14" s="35"/>
      <c r="K14" s="83"/>
      <c r="O14" s="73"/>
      <c r="P14" s="73"/>
      <c r="Q14" s="73"/>
      <c r="R14" s="73"/>
      <c r="S14" s="21"/>
      <c r="T14" s="182" t="str">
        <f>+Instructions!B4</f>
        <v>11/1/25</v>
      </c>
      <c r="U14" s="72"/>
      <c r="V14" s="52"/>
      <c r="W14" s="71"/>
      <c r="X14" s="71"/>
      <c r="Y14" s="52"/>
      <c r="Z14" s="58"/>
      <c r="AA14" s="58"/>
      <c r="AB14" s="59"/>
      <c r="AD14" s="20"/>
      <c r="AE14" s="240">
        <f ca="1">TODAY()</f>
        <v>45945</v>
      </c>
      <c r="AF14" s="240"/>
      <c r="AG14" s="240"/>
      <c r="AH14" s="52"/>
      <c r="AI14" s="96"/>
      <c r="AN14" s="3"/>
      <c r="AO14" s="31" t="s">
        <v>78</v>
      </c>
    </row>
    <row r="15" spans="2:41" s="11" customFormat="1" ht="9.9499999999999993" customHeight="1" x14ac:dyDescent="0.2">
      <c r="N15" s="242" t="str">
        <f>IF(Instructions!C8="","",+Instructions!C8)</f>
        <v/>
      </c>
      <c r="O15" s="242"/>
      <c r="P15" s="242"/>
      <c r="Q15" s="242"/>
      <c r="R15" s="242"/>
      <c r="S15" s="242"/>
      <c r="T15" s="242"/>
      <c r="U15" s="72"/>
      <c r="V15" s="52"/>
      <c r="W15" s="71"/>
      <c r="X15" s="71"/>
      <c r="Y15" s="52"/>
      <c r="Z15" s="58"/>
      <c r="AA15" s="58"/>
      <c r="AB15" s="59"/>
      <c r="AD15" s="20"/>
      <c r="AE15" s="66"/>
      <c r="AF15" s="66"/>
      <c r="AH15" s="52"/>
      <c r="AI15" s="96"/>
      <c r="AN15" s="3"/>
      <c r="AO15" s="31" t="s">
        <v>78</v>
      </c>
    </row>
    <row r="16" spans="2:41" s="3" customFormat="1" ht="12" customHeight="1" x14ac:dyDescent="0.2">
      <c r="C16" s="35" t="str">
        <f>"Product Code '"&amp;Instructions!B3&amp;"'"</f>
        <v>Product Code 'B'</v>
      </c>
      <c r="N16" s="242"/>
      <c r="O16" s="242"/>
      <c r="P16" s="242"/>
      <c r="Q16" s="242"/>
      <c r="R16" s="242"/>
      <c r="S16" s="242"/>
      <c r="T16" s="242"/>
      <c r="U16" s="5"/>
      <c r="V16" s="52"/>
      <c r="W16" s="70"/>
      <c r="X16" s="70"/>
      <c r="Y16" s="52"/>
      <c r="Z16" s="39"/>
      <c r="AA16" s="39"/>
      <c r="AB16" s="55"/>
      <c r="AC16" s="17"/>
      <c r="AD16" s="15"/>
      <c r="AE16" s="65"/>
      <c r="AF16" s="65"/>
      <c r="AG16" s="88" t="str">
        <f>IF(Instructions!$C$8="","",Instructions!$C$8)</f>
        <v/>
      </c>
      <c r="AH16" s="52"/>
      <c r="AI16" s="125"/>
      <c r="AJ16" s="17"/>
      <c r="AK16" s="17"/>
      <c r="AL16" s="17"/>
      <c r="AM16" s="17"/>
      <c r="AO16" s="31" t="s">
        <v>78</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5"/>
      <c r="AJ17" s="17"/>
      <c r="AK17" s="17"/>
      <c r="AL17" s="17"/>
      <c r="AM17" s="17"/>
      <c r="AO17" s="31" t="s">
        <v>78</v>
      </c>
    </row>
    <row r="18" spans="2:41" s="30" customFormat="1" ht="9.9499999999999993" customHeight="1" x14ac:dyDescent="0.2">
      <c r="C18" s="77" t="s">
        <v>29</v>
      </c>
      <c r="D18" s="78"/>
      <c r="E18" s="78"/>
      <c r="F18" s="78"/>
      <c r="G18" s="25"/>
      <c r="H18" s="25"/>
      <c r="I18" s="25"/>
      <c r="J18" s="25"/>
      <c r="K18" s="25"/>
      <c r="L18" s="25"/>
      <c r="M18" s="25"/>
      <c r="N18" s="25"/>
      <c r="O18" s="246" t="s">
        <v>70</v>
      </c>
      <c r="P18" s="247"/>
      <c r="Q18" s="26" t="s">
        <v>32</v>
      </c>
      <c r="R18" s="26" t="s">
        <v>36</v>
      </c>
      <c r="S18" s="27" t="str">
        <f>+S$11</f>
        <v>List Price</v>
      </c>
      <c r="T18" s="26" t="s">
        <v>35</v>
      </c>
      <c r="U18" s="26" t="str">
        <f>+U$11</f>
        <v>Code</v>
      </c>
      <c r="V18" s="52"/>
      <c r="W18" s="76" t="s">
        <v>37</v>
      </c>
      <c r="X18" s="27" t="s">
        <v>33</v>
      </c>
      <c r="Y18" s="52"/>
      <c r="Z18" s="41" t="s">
        <v>80</v>
      </c>
      <c r="AA18" s="41" t="s">
        <v>31</v>
      </c>
      <c r="AB18" s="41" t="str">
        <f t="shared" ref="AB18:AM18" si="9">+AB$11</f>
        <v>Disc</v>
      </c>
      <c r="AC18" s="28" t="str">
        <f t="shared" si="9"/>
        <v>Act. Cost</v>
      </c>
      <c r="AD18" s="28" t="str">
        <f t="shared" si="9"/>
        <v>GP%</v>
      </c>
      <c r="AE18" s="64" t="str">
        <f t="shared" si="9"/>
        <v>Adj.</v>
      </c>
      <c r="AF18" s="95" t="str">
        <f>+AF$11</f>
        <v>Group</v>
      </c>
      <c r="AG18" s="28" t="str">
        <f t="shared" si="9"/>
        <v>Price</v>
      </c>
      <c r="AH18" s="52"/>
      <c r="AJ18" s="28" t="str">
        <f t="shared" si="9"/>
        <v>Calc Price</v>
      </c>
      <c r="AK18" s="28" t="str">
        <f t="shared" si="9"/>
        <v>.05 Round</v>
      </c>
      <c r="AL18" s="28" t="str">
        <f t="shared" si="9"/>
        <v>Cents</v>
      </c>
      <c r="AM18" s="28" t="str">
        <f t="shared" si="9"/>
        <v>Round to</v>
      </c>
      <c r="AN18" s="3"/>
      <c r="AO18" s="31" t="s">
        <v>78</v>
      </c>
    </row>
    <row r="19" spans="2:41" s="183" customFormat="1" ht="9.9499999999999993" customHeight="1" x14ac:dyDescent="0.2">
      <c r="C19" s="252" t="s">
        <v>82</v>
      </c>
      <c r="D19" s="252"/>
      <c r="E19" s="252"/>
      <c r="F19" s="252"/>
      <c r="G19" s="252"/>
      <c r="H19" s="252"/>
      <c r="I19" s="252"/>
      <c r="J19" s="252"/>
      <c r="K19" s="252"/>
      <c r="L19" s="252"/>
      <c r="M19" s="252"/>
      <c r="N19" s="252"/>
      <c r="O19" s="252"/>
      <c r="P19" s="252"/>
      <c r="Q19" s="252"/>
      <c r="R19" s="252"/>
      <c r="S19" s="252"/>
      <c r="T19" s="252"/>
      <c r="U19" s="184"/>
      <c r="V19" s="52"/>
      <c r="W19" s="187"/>
      <c r="X19" s="187"/>
      <c r="Y19" s="52"/>
      <c r="Z19" s="188"/>
      <c r="AA19" s="188"/>
      <c r="AB19" s="189"/>
      <c r="AC19" s="185"/>
      <c r="AD19" s="186"/>
      <c r="AE19" s="190"/>
      <c r="AF19" s="191"/>
      <c r="AG19" s="185"/>
      <c r="AH19" s="52"/>
      <c r="AJ19" s="185"/>
      <c r="AK19" s="185"/>
      <c r="AL19" s="185"/>
      <c r="AM19" s="185"/>
      <c r="AN19" s="3"/>
      <c r="AO19" s="31" t="s">
        <v>78</v>
      </c>
    </row>
    <row r="20" spans="2:41" s="183" customFormat="1" ht="9.9499999999999993" customHeight="1" x14ac:dyDescent="0.2">
      <c r="C20" s="252" t="s">
        <v>417</v>
      </c>
      <c r="D20" s="252"/>
      <c r="E20" s="252"/>
      <c r="F20" s="252"/>
      <c r="G20" s="252"/>
      <c r="H20" s="252"/>
      <c r="I20" s="252"/>
      <c r="J20" s="252"/>
      <c r="K20" s="252"/>
      <c r="L20" s="252"/>
      <c r="M20" s="252"/>
      <c r="N20" s="252"/>
      <c r="O20" s="252"/>
      <c r="P20" s="252"/>
      <c r="Q20" s="252"/>
      <c r="R20" s="252"/>
      <c r="S20" s="252"/>
      <c r="T20" s="252"/>
      <c r="U20" s="184"/>
      <c r="V20" s="52"/>
      <c r="W20" s="187"/>
      <c r="X20" s="187"/>
      <c r="Y20" s="52"/>
      <c r="Z20" s="188"/>
      <c r="AA20" s="188"/>
      <c r="AB20" s="189"/>
      <c r="AC20" s="185"/>
      <c r="AD20" s="186"/>
      <c r="AE20" s="190"/>
      <c r="AF20" s="191"/>
      <c r="AG20" s="185"/>
      <c r="AH20" s="52"/>
      <c r="AJ20" s="185"/>
      <c r="AK20" s="185"/>
      <c r="AL20" s="185"/>
      <c r="AM20" s="185"/>
      <c r="AN20" s="3"/>
      <c r="AO20" s="31" t="s">
        <v>78</v>
      </c>
    </row>
    <row r="21" spans="2:41" s="3" customFormat="1" ht="3.95" customHeight="1" x14ac:dyDescent="0.2">
      <c r="C21" s="170"/>
      <c r="D21" s="170"/>
      <c r="E21" s="170"/>
      <c r="F21" s="170"/>
      <c r="G21" s="170"/>
      <c r="H21" s="170"/>
      <c r="I21" s="170"/>
      <c r="J21" s="170"/>
      <c r="K21" s="170"/>
      <c r="L21" s="170" t="s">
        <v>124</v>
      </c>
      <c r="M21" s="170"/>
      <c r="N21" s="170"/>
      <c r="O21" s="170"/>
      <c r="P21" s="175"/>
      <c r="Q21" s="177"/>
      <c r="R21" s="178"/>
      <c r="S21" s="176"/>
      <c r="T21" s="178"/>
      <c r="U21" s="37"/>
      <c r="V21" s="52"/>
      <c r="W21" s="56"/>
      <c r="X21" s="15"/>
      <c r="Y21" s="52"/>
      <c r="Z21" s="39"/>
      <c r="AA21" s="39"/>
      <c r="AB21" s="55"/>
      <c r="AC21" s="39"/>
      <c r="AD21" s="15"/>
      <c r="AE21" s="75"/>
      <c r="AF21" s="126"/>
      <c r="AG21" s="39"/>
      <c r="AH21" s="52"/>
      <c r="AJ21" s="39"/>
      <c r="AK21" s="39"/>
      <c r="AL21" s="39"/>
      <c r="AM21" s="39"/>
      <c r="AO21" s="31"/>
    </row>
    <row r="22" spans="2:41" s="3" customFormat="1" ht="9.9499999999999993" customHeight="1" x14ac:dyDescent="0.2">
      <c r="C22" s="153" t="s">
        <v>438</v>
      </c>
      <c r="D22" s="163"/>
      <c r="E22" s="163"/>
      <c r="F22" s="163"/>
      <c r="G22" s="163"/>
      <c r="H22" s="163"/>
      <c r="I22" s="163"/>
      <c r="J22" s="163"/>
      <c r="K22" s="163"/>
      <c r="L22" s="163" t="s">
        <v>124</v>
      </c>
      <c r="M22" s="163"/>
      <c r="N22" s="163"/>
      <c r="P22" s="161"/>
      <c r="R22" s="79" t="s">
        <v>420</v>
      </c>
      <c r="S22" s="209" t="s">
        <v>432</v>
      </c>
      <c r="T22" s="214"/>
      <c r="U22" s="5"/>
      <c r="V22" s="52"/>
      <c r="W22" s="70"/>
      <c r="X22" s="70"/>
      <c r="Y22" s="52"/>
      <c r="Z22" s="39"/>
      <c r="AA22" s="39"/>
      <c r="AB22" s="55"/>
      <c r="AC22" s="17"/>
      <c r="AD22" s="15"/>
      <c r="AE22" s="65"/>
      <c r="AF22" s="125"/>
      <c r="AG22" s="17"/>
      <c r="AH22" s="52"/>
      <c r="AJ22" s="17"/>
      <c r="AK22" s="17"/>
      <c r="AL22" s="17"/>
      <c r="AM22" s="17"/>
      <c r="AO22" s="173" t="s">
        <v>78</v>
      </c>
    </row>
    <row r="23" spans="2:41" s="3" customFormat="1" ht="2.85" customHeight="1" x14ac:dyDescent="0.2">
      <c r="C23" s="163"/>
      <c r="D23" s="163"/>
      <c r="E23" s="163"/>
      <c r="F23" s="163"/>
      <c r="G23" s="163"/>
      <c r="H23" s="163"/>
      <c r="I23" s="163"/>
      <c r="J23" s="163"/>
      <c r="K23" s="163"/>
      <c r="L23" s="163"/>
      <c r="M23" s="163"/>
      <c r="N23" s="163"/>
      <c r="P23" s="74"/>
      <c r="Q23" s="90"/>
      <c r="R23" s="6"/>
      <c r="S23" s="39"/>
      <c r="T23" s="6"/>
      <c r="U23" s="5"/>
      <c r="V23" s="52"/>
      <c r="W23" s="56"/>
      <c r="X23" s="15"/>
      <c r="Y23" s="52"/>
      <c r="Z23" s="39"/>
      <c r="AA23" s="39"/>
      <c r="AB23" s="55"/>
      <c r="AC23" s="17"/>
      <c r="AD23" s="15"/>
      <c r="AE23" s="65"/>
      <c r="AF23" s="125"/>
      <c r="AG23" s="39"/>
      <c r="AH23" s="52"/>
      <c r="AJ23" s="17"/>
      <c r="AK23" s="17"/>
      <c r="AL23" s="17"/>
      <c r="AM23" s="17"/>
      <c r="AO23" s="173" t="s">
        <v>78</v>
      </c>
    </row>
    <row r="24" spans="2:41" s="3" customFormat="1" ht="9.9499999999999993" customHeight="1" x14ac:dyDescent="0.2">
      <c r="C24" s="35"/>
      <c r="D24" s="40" t="s">
        <v>28</v>
      </c>
      <c r="E24" s="192" t="s">
        <v>481</v>
      </c>
      <c r="F24" s="192"/>
      <c r="H24" s="152"/>
      <c r="I24" s="192"/>
      <c r="K24" s="152"/>
      <c r="L24" s="152"/>
      <c r="M24" s="192"/>
      <c r="N24" s="152"/>
      <c r="O24" s="30"/>
      <c r="P24" s="30"/>
      <c r="Q24" s="30"/>
      <c r="R24" s="30"/>
      <c r="S24" s="30"/>
      <c r="T24" s="30"/>
      <c r="U24" s="5"/>
      <c r="V24" s="52"/>
      <c r="W24" s="70"/>
      <c r="X24" s="70"/>
      <c r="Y24" s="52"/>
      <c r="Z24" s="39"/>
      <c r="AA24" s="39"/>
      <c r="AB24" s="55"/>
      <c r="AC24" s="17"/>
      <c r="AD24" s="15"/>
      <c r="AE24" s="65"/>
      <c r="AF24" s="125"/>
      <c r="AG24" s="17"/>
      <c r="AH24" s="52"/>
      <c r="AJ24" s="17"/>
      <c r="AK24" s="17"/>
      <c r="AL24" s="17"/>
      <c r="AM24" s="17"/>
      <c r="AO24" s="173" t="s">
        <v>78</v>
      </c>
    </row>
    <row r="25" spans="2:41" s="3" customFormat="1" ht="1.5" customHeight="1" x14ac:dyDescent="0.2">
      <c r="C25" s="163"/>
      <c r="D25" s="163"/>
      <c r="E25" s="163"/>
      <c r="F25" s="163"/>
      <c r="G25" s="163"/>
      <c r="H25" s="163"/>
      <c r="I25" s="163"/>
      <c r="J25" s="163"/>
      <c r="K25" s="163"/>
      <c r="L25" s="163"/>
      <c r="M25" s="163"/>
      <c r="N25" s="163"/>
      <c r="P25" s="74"/>
      <c r="Q25" s="90"/>
      <c r="R25" s="6"/>
      <c r="S25" s="39"/>
      <c r="T25" s="6"/>
      <c r="U25" s="5"/>
      <c r="V25" s="52"/>
      <c r="W25" s="56"/>
      <c r="X25" s="15"/>
      <c r="Y25" s="52"/>
      <c r="Z25" s="39"/>
      <c r="AA25" s="39"/>
      <c r="AB25" s="55"/>
      <c r="AC25" s="17"/>
      <c r="AD25" s="15"/>
      <c r="AE25" s="65"/>
      <c r="AF25" s="125"/>
      <c r="AG25" s="39"/>
      <c r="AH25" s="52"/>
      <c r="AJ25" s="17"/>
      <c r="AK25" s="17"/>
      <c r="AL25" s="17"/>
      <c r="AM25" s="17"/>
      <c r="AO25" s="173" t="s">
        <v>78</v>
      </c>
    </row>
    <row r="26" spans="2:41" s="3" customFormat="1" ht="9.9499999999999993" customHeight="1" x14ac:dyDescent="0.2">
      <c r="B26" s="114" t="s">
        <v>74</v>
      </c>
      <c r="D26" s="40"/>
      <c r="E26" s="74" t="s">
        <v>433</v>
      </c>
      <c r="F26" s="74"/>
      <c r="G26" s="30" t="s">
        <v>67</v>
      </c>
      <c r="H26" s="30"/>
      <c r="I26" s="30"/>
      <c r="J26" s="30"/>
      <c r="K26" s="30"/>
      <c r="L26" s="30"/>
      <c r="M26" s="30"/>
      <c r="N26" s="30"/>
      <c r="P26" s="74" t="s">
        <v>436</v>
      </c>
      <c r="Q26" s="90" t="s">
        <v>32</v>
      </c>
      <c r="R26" s="29" t="s">
        <v>71</v>
      </c>
      <c r="S26" s="39">
        <f t="shared" ref="S26:S31" si="10">IF(Suggested="Yes",AA26,AG26)</f>
        <v>11.6</v>
      </c>
      <c r="T26" s="37" t="s">
        <v>66</v>
      </c>
      <c r="U26" s="5" t="str">
        <f>+Instructions!$B$3</f>
        <v>B</v>
      </c>
      <c r="V26" s="52"/>
      <c r="W26" s="56">
        <f>+Instructions!$C$22</f>
        <v>0</v>
      </c>
      <c r="X26" s="17">
        <f t="shared" ref="X26:X31" si="11">ROUND($AA26*(1-W26)+0.004999,2)</f>
        <v>11.6</v>
      </c>
      <c r="Y26" s="52"/>
      <c r="Z26" s="6" t="s">
        <v>497</v>
      </c>
      <c r="AA26" s="39">
        <v>11.6</v>
      </c>
      <c r="AB26" s="60">
        <f t="shared" ref="AB26:AC29" si="12">+W26</f>
        <v>0</v>
      </c>
      <c r="AC26" s="17">
        <f t="shared" si="12"/>
        <v>11.6</v>
      </c>
      <c r="AD26" s="12">
        <f t="shared" ref="AD26:AD31" si="13">(AG26-AC26)/AG26</f>
        <v>0</v>
      </c>
      <c r="AE26" s="122"/>
      <c r="AF26" s="129">
        <v>1</v>
      </c>
      <c r="AG26" s="38">
        <f t="shared" ref="AG26:AG31" si="14">SUM(AJ26:AL26)+AE26</f>
        <v>11.6</v>
      </c>
      <c r="AH26" s="52"/>
      <c r="AJ26" s="17">
        <f t="shared" ref="AJ26:AJ31" si="15">ROUND(AC26/(1-VLOOKUP(AF26,Group,2,FALSE)),2)</f>
        <v>11.6</v>
      </c>
      <c r="AK26" s="17">
        <f t="shared" ref="AK26:AK31" si="16">IF(VLOOKUP(AF26,Group,5,FALSE)="YES",VLOOKUP(ROUND(ROUND(AJ26,1)-AJ26,2),Round,2,FALSE)+VLOOKUP(AF26,Group,6,FALSE),0)</f>
        <v>0</v>
      </c>
      <c r="AL26" s="17">
        <f t="shared" ref="AL26:AL31" si="17">IF(VLOOKUP(AF26,Group,7,FALSE)="",0,ROUND(AJ26-0.04999,1)-AJ26+AM26)</f>
        <v>0</v>
      </c>
      <c r="AM26" s="17" t="str">
        <f t="shared" ref="AM26:AM31" si="18">IF(VLOOKUP(AF26,Group,7,FALSE)="","",VLOOKUP(AF26,Group,7,FALSE))</f>
        <v/>
      </c>
      <c r="AO26" s="31" t="s">
        <v>78</v>
      </c>
    </row>
    <row r="27" spans="2:41" s="3" customFormat="1" ht="9.9499999999999993" customHeight="1" x14ac:dyDescent="0.2">
      <c r="B27" s="114" t="s">
        <v>74</v>
      </c>
      <c r="D27" s="40"/>
      <c r="E27" s="74" t="s">
        <v>484</v>
      </c>
      <c r="F27" s="74"/>
      <c r="G27" s="30" t="s">
        <v>67</v>
      </c>
      <c r="H27" s="30"/>
      <c r="I27" s="30"/>
      <c r="J27" s="30"/>
      <c r="K27" s="30"/>
      <c r="L27" s="30"/>
      <c r="M27" s="30"/>
      <c r="N27" s="30"/>
      <c r="P27" s="74" t="s">
        <v>485</v>
      </c>
      <c r="Q27" s="90"/>
      <c r="R27" s="29"/>
      <c r="S27" s="39">
        <f t="shared" si="10"/>
        <v>11.05</v>
      </c>
      <c r="T27" s="37" t="s">
        <v>66</v>
      </c>
      <c r="U27" s="5" t="str">
        <f>+Instructions!$B$3</f>
        <v>B</v>
      </c>
      <c r="V27" s="52"/>
      <c r="W27" s="56">
        <f>+Instructions!$C$22</f>
        <v>0</v>
      </c>
      <c r="X27" s="17">
        <f t="shared" si="11"/>
        <v>11.05</v>
      </c>
      <c r="Y27" s="52"/>
      <c r="Z27" s="6" t="s">
        <v>497</v>
      </c>
      <c r="AA27" s="39">
        <v>11.05</v>
      </c>
      <c r="AB27" s="60">
        <f t="shared" si="12"/>
        <v>0</v>
      </c>
      <c r="AC27" s="17">
        <f t="shared" si="12"/>
        <v>11.05</v>
      </c>
      <c r="AD27" s="12">
        <f t="shared" si="13"/>
        <v>0</v>
      </c>
      <c r="AE27" s="122"/>
      <c r="AF27" s="129">
        <v>1</v>
      </c>
      <c r="AG27" s="38">
        <f t="shared" si="14"/>
        <v>11.05</v>
      </c>
      <c r="AH27" s="52"/>
      <c r="AJ27" s="17">
        <f t="shared" si="15"/>
        <v>11.05</v>
      </c>
      <c r="AK27" s="17">
        <f t="shared" si="16"/>
        <v>0</v>
      </c>
      <c r="AL27" s="17">
        <f t="shared" si="17"/>
        <v>0</v>
      </c>
      <c r="AM27" s="17" t="str">
        <f t="shared" si="18"/>
        <v/>
      </c>
      <c r="AO27" s="31" t="s">
        <v>78</v>
      </c>
    </row>
    <row r="28" spans="2:41" s="3" customFormat="1" ht="9.9499999999999993" customHeight="1" x14ac:dyDescent="0.2">
      <c r="B28" s="114" t="s">
        <v>74</v>
      </c>
      <c r="D28" s="40"/>
      <c r="E28" s="74" t="s">
        <v>121</v>
      </c>
      <c r="F28" s="74"/>
      <c r="G28" s="30" t="s">
        <v>67</v>
      </c>
      <c r="H28" s="30"/>
      <c r="I28" s="30"/>
      <c r="J28" s="30"/>
      <c r="K28" s="30"/>
      <c r="L28" s="30"/>
      <c r="M28" s="30"/>
      <c r="N28" s="30"/>
      <c r="P28" s="74" t="s">
        <v>120</v>
      </c>
      <c r="Q28" s="90" t="s">
        <v>32</v>
      </c>
      <c r="R28" s="29" t="s">
        <v>71</v>
      </c>
      <c r="S28" s="39">
        <f t="shared" si="10"/>
        <v>8.4</v>
      </c>
      <c r="T28" s="37" t="s">
        <v>66</v>
      </c>
      <c r="U28" s="5" t="str">
        <f>+Instructions!$B$3</f>
        <v>B</v>
      </c>
      <c r="V28" s="52"/>
      <c r="W28" s="56">
        <f>+Instructions!$C$22</f>
        <v>0</v>
      </c>
      <c r="X28" s="17">
        <f t="shared" si="11"/>
        <v>8.4</v>
      </c>
      <c r="Y28" s="52"/>
      <c r="Z28" s="6" t="s">
        <v>497</v>
      </c>
      <c r="AA28" s="39">
        <v>8.4</v>
      </c>
      <c r="AB28" s="60">
        <f t="shared" si="12"/>
        <v>0</v>
      </c>
      <c r="AC28" s="17">
        <f t="shared" si="12"/>
        <v>8.4</v>
      </c>
      <c r="AD28" s="12">
        <f t="shared" si="13"/>
        <v>0</v>
      </c>
      <c r="AE28" s="122"/>
      <c r="AF28" s="129">
        <v>1</v>
      </c>
      <c r="AG28" s="38">
        <f t="shared" si="14"/>
        <v>8.4</v>
      </c>
      <c r="AH28" s="52"/>
      <c r="AJ28" s="17">
        <f t="shared" si="15"/>
        <v>8.4</v>
      </c>
      <c r="AK28" s="17">
        <f t="shared" si="16"/>
        <v>0</v>
      </c>
      <c r="AL28" s="17">
        <f t="shared" si="17"/>
        <v>0</v>
      </c>
      <c r="AM28" s="17" t="str">
        <f t="shared" si="18"/>
        <v/>
      </c>
      <c r="AO28" s="31" t="s">
        <v>78</v>
      </c>
    </row>
    <row r="29" spans="2:41" s="3" customFormat="1" ht="9.9499999999999993" customHeight="1" x14ac:dyDescent="0.2">
      <c r="B29" s="114" t="s">
        <v>74</v>
      </c>
      <c r="D29" s="40"/>
      <c r="E29" s="74" t="s">
        <v>119</v>
      </c>
      <c r="F29" s="74"/>
      <c r="G29" s="30" t="s">
        <v>67</v>
      </c>
      <c r="H29" s="30"/>
      <c r="I29" s="30"/>
      <c r="J29" s="30"/>
      <c r="K29" s="30"/>
      <c r="L29" s="30"/>
      <c r="M29" s="30"/>
      <c r="N29" s="30"/>
      <c r="P29" s="74" t="s">
        <v>120</v>
      </c>
      <c r="Q29" s="90"/>
      <c r="R29" s="29"/>
      <c r="S29" s="39">
        <f t="shared" si="10"/>
        <v>8.35</v>
      </c>
      <c r="T29" s="37" t="s">
        <v>66</v>
      </c>
      <c r="U29" s="5" t="str">
        <f>+Instructions!$B$3</f>
        <v>B</v>
      </c>
      <c r="V29" s="52"/>
      <c r="W29" s="56">
        <f>+Instructions!$C$22</f>
        <v>0</v>
      </c>
      <c r="X29" s="17">
        <f t="shared" si="11"/>
        <v>8.35</v>
      </c>
      <c r="Y29" s="52"/>
      <c r="Z29" s="6" t="s">
        <v>497</v>
      </c>
      <c r="AA29" s="39">
        <v>8.35</v>
      </c>
      <c r="AB29" s="60">
        <f t="shared" si="12"/>
        <v>0</v>
      </c>
      <c r="AC29" s="17">
        <f t="shared" si="12"/>
        <v>8.35</v>
      </c>
      <c r="AD29" s="12">
        <f t="shared" si="13"/>
        <v>0</v>
      </c>
      <c r="AE29" s="122"/>
      <c r="AF29" s="129">
        <v>1</v>
      </c>
      <c r="AG29" s="38">
        <f t="shared" si="14"/>
        <v>8.35</v>
      </c>
      <c r="AH29" s="52"/>
      <c r="AJ29" s="17">
        <f t="shared" si="15"/>
        <v>8.35</v>
      </c>
      <c r="AK29" s="17">
        <f t="shared" si="16"/>
        <v>0</v>
      </c>
      <c r="AL29" s="17">
        <f t="shared" si="17"/>
        <v>0</v>
      </c>
      <c r="AM29" s="17" t="str">
        <f t="shared" si="18"/>
        <v/>
      </c>
      <c r="AO29" s="31" t="s">
        <v>78</v>
      </c>
    </row>
    <row r="30" spans="2:41" s="3" customFormat="1" ht="9.9499999999999993" customHeight="1" x14ac:dyDescent="0.2">
      <c r="B30" s="114" t="s">
        <v>74</v>
      </c>
      <c r="D30" s="40"/>
      <c r="E30" s="74" t="s">
        <v>434</v>
      </c>
      <c r="F30" s="74"/>
      <c r="G30" s="30" t="s">
        <v>67</v>
      </c>
      <c r="H30" s="30"/>
      <c r="I30" s="30"/>
      <c r="J30" s="30"/>
      <c r="K30" s="30"/>
      <c r="L30" s="30"/>
      <c r="M30" s="30"/>
      <c r="N30" s="30"/>
      <c r="P30" s="74" t="s">
        <v>120</v>
      </c>
      <c r="Q30" s="90"/>
      <c r="R30" s="29"/>
      <c r="S30" s="39">
        <f t="shared" si="10"/>
        <v>10.7</v>
      </c>
      <c r="T30" s="37" t="s">
        <v>66</v>
      </c>
      <c r="U30" s="5" t="str">
        <f>+Instructions!$B$3</f>
        <v>B</v>
      </c>
      <c r="V30" s="52"/>
      <c r="W30" s="56">
        <f>+Instructions!$C$22</f>
        <v>0</v>
      </c>
      <c r="X30" s="17">
        <f t="shared" si="11"/>
        <v>10.7</v>
      </c>
      <c r="Y30" s="52"/>
      <c r="Z30" s="6" t="s">
        <v>497</v>
      </c>
      <c r="AA30" s="39">
        <v>10.7</v>
      </c>
      <c r="AB30" s="60">
        <f>+W30</f>
        <v>0</v>
      </c>
      <c r="AC30" s="17">
        <f>+X30</f>
        <v>10.7</v>
      </c>
      <c r="AD30" s="12">
        <f t="shared" si="13"/>
        <v>0</v>
      </c>
      <c r="AE30" s="122"/>
      <c r="AF30" s="129">
        <v>1</v>
      </c>
      <c r="AG30" s="38">
        <f t="shared" si="14"/>
        <v>10.7</v>
      </c>
      <c r="AH30" s="52"/>
      <c r="AJ30" s="17">
        <f t="shared" si="15"/>
        <v>10.7</v>
      </c>
      <c r="AK30" s="17">
        <f t="shared" si="16"/>
        <v>0</v>
      </c>
      <c r="AL30" s="17">
        <f t="shared" si="17"/>
        <v>0</v>
      </c>
      <c r="AM30" s="17" t="str">
        <f t="shared" si="18"/>
        <v/>
      </c>
      <c r="AO30" s="31" t="s">
        <v>78</v>
      </c>
    </row>
    <row r="31" spans="2:41" s="3" customFormat="1" ht="9.9499999999999993" customHeight="1" x14ac:dyDescent="0.2">
      <c r="B31" s="114" t="s">
        <v>74</v>
      </c>
      <c r="D31" s="40"/>
      <c r="E31" s="74" t="s">
        <v>482</v>
      </c>
      <c r="F31" s="74"/>
      <c r="G31" s="30" t="s">
        <v>67</v>
      </c>
      <c r="H31" s="30"/>
      <c r="I31" s="30"/>
      <c r="J31" s="30"/>
      <c r="K31" s="30"/>
      <c r="L31" s="30"/>
      <c r="M31" s="30"/>
      <c r="N31" s="30"/>
      <c r="P31" s="74" t="s">
        <v>487</v>
      </c>
      <c r="Q31" s="90"/>
      <c r="R31" s="29"/>
      <c r="S31" s="39">
        <f t="shared" si="10"/>
        <v>12.05</v>
      </c>
      <c r="T31" s="37" t="s">
        <v>66</v>
      </c>
      <c r="U31" s="5" t="str">
        <f>+Instructions!$B$3</f>
        <v>B</v>
      </c>
      <c r="V31" s="52"/>
      <c r="W31" s="56">
        <f>+Instructions!$C$22</f>
        <v>0</v>
      </c>
      <c r="X31" s="17">
        <f t="shared" si="11"/>
        <v>12.05</v>
      </c>
      <c r="Y31" s="52"/>
      <c r="Z31" s="6" t="s">
        <v>497</v>
      </c>
      <c r="AA31" s="39">
        <v>12.05</v>
      </c>
      <c r="AB31" s="60">
        <f>+W31</f>
        <v>0</v>
      </c>
      <c r="AC31" s="17">
        <f>+X31</f>
        <v>12.05</v>
      </c>
      <c r="AD31" s="12">
        <f t="shared" si="13"/>
        <v>0</v>
      </c>
      <c r="AE31" s="122"/>
      <c r="AF31" s="129">
        <v>1</v>
      </c>
      <c r="AG31" s="38">
        <f t="shared" si="14"/>
        <v>12.05</v>
      </c>
      <c r="AH31" s="52"/>
      <c r="AJ31" s="17">
        <f t="shared" si="15"/>
        <v>12.05</v>
      </c>
      <c r="AK31" s="17">
        <f t="shared" si="16"/>
        <v>0</v>
      </c>
      <c r="AL31" s="17">
        <f t="shared" si="17"/>
        <v>0</v>
      </c>
      <c r="AM31" s="17" t="str">
        <f t="shared" si="18"/>
        <v/>
      </c>
      <c r="AO31" s="31" t="s">
        <v>78</v>
      </c>
    </row>
    <row r="32" spans="2:41" s="3" customFormat="1" ht="1.5" customHeight="1" x14ac:dyDescent="0.2">
      <c r="C32" s="163"/>
      <c r="D32" s="163"/>
      <c r="E32" s="163"/>
      <c r="F32" s="163"/>
      <c r="G32" s="163"/>
      <c r="H32" s="163"/>
      <c r="I32" s="163"/>
      <c r="J32" s="163"/>
      <c r="K32" s="163"/>
      <c r="L32" s="163"/>
      <c r="M32" s="163"/>
      <c r="N32" s="163"/>
      <c r="P32" s="74"/>
      <c r="Q32" s="90"/>
      <c r="R32" s="6"/>
      <c r="S32" s="39"/>
      <c r="T32" s="6"/>
      <c r="U32" s="5"/>
      <c r="V32" s="52"/>
      <c r="W32" s="56"/>
      <c r="X32" s="15"/>
      <c r="Y32" s="52"/>
      <c r="Z32" s="39"/>
      <c r="AA32" s="39"/>
      <c r="AB32" s="55"/>
      <c r="AC32" s="17"/>
      <c r="AD32" s="15"/>
      <c r="AE32" s="65"/>
      <c r="AF32" s="125"/>
      <c r="AG32" s="39"/>
      <c r="AH32" s="52"/>
      <c r="AJ32" s="17"/>
      <c r="AK32" s="17"/>
      <c r="AL32" s="17"/>
      <c r="AM32" s="17"/>
      <c r="AO32" s="173" t="s">
        <v>78</v>
      </c>
    </row>
    <row r="33" spans="2:41" s="3" customFormat="1" ht="9.9499999999999993" customHeight="1" x14ac:dyDescent="0.2">
      <c r="B33" s="113" t="s">
        <v>26</v>
      </c>
      <c r="D33" s="40"/>
      <c r="E33" s="74" t="s">
        <v>121</v>
      </c>
      <c r="F33" s="74"/>
      <c r="G33" s="30" t="s">
        <v>67</v>
      </c>
      <c r="H33" s="30"/>
      <c r="J33" s="30"/>
      <c r="K33" s="30" t="s">
        <v>456</v>
      </c>
      <c r="L33" s="30"/>
      <c r="M33" s="30"/>
      <c r="N33" s="30"/>
      <c r="P33" s="74" t="s">
        <v>120</v>
      </c>
      <c r="Q33" s="90"/>
      <c r="R33" s="29"/>
      <c r="S33" s="39">
        <f>IF(Suggested="Yes",AA33,AG33)</f>
        <v>11.9</v>
      </c>
      <c r="T33" s="37" t="s">
        <v>66</v>
      </c>
      <c r="U33" s="5" t="str">
        <f>+Instructions!$B$3</f>
        <v>B</v>
      </c>
      <c r="V33" s="52"/>
      <c r="W33" s="56">
        <f>+Instructions!$C$22</f>
        <v>0</v>
      </c>
      <c r="X33" s="17">
        <f>ROUND($AA33*(1-W33)+0.004999,2)</f>
        <v>11.9</v>
      </c>
      <c r="Y33" s="52"/>
      <c r="Z33" s="6" t="s">
        <v>497</v>
      </c>
      <c r="AA33" s="39">
        <v>11.9</v>
      </c>
      <c r="AB33" s="60">
        <f t="shared" ref="AB33:AC34" si="19">+W33</f>
        <v>0</v>
      </c>
      <c r="AC33" s="17">
        <f t="shared" si="19"/>
        <v>11.9</v>
      </c>
      <c r="AD33" s="12">
        <f>(AG33-AC33)/AG33</f>
        <v>0</v>
      </c>
      <c r="AE33" s="122"/>
      <c r="AF33" s="130">
        <v>3</v>
      </c>
      <c r="AG33" s="53">
        <f>SUM(AJ33:AL33)+AE33</f>
        <v>11.9</v>
      </c>
      <c r="AH33" s="52"/>
      <c r="AJ33" s="17">
        <f>ROUND(AC33/(1-VLOOKUP(AF33,Group,2,FALSE)),2)</f>
        <v>11.9</v>
      </c>
      <c r="AK33" s="17">
        <f>IF(VLOOKUP(AF33,Group,5,FALSE)="YES",VLOOKUP(ROUND(ROUND(AJ33,1)-AJ33,2),Round,2,FALSE)+VLOOKUP(AF33,Group,6,FALSE),0)</f>
        <v>0</v>
      </c>
      <c r="AL33" s="17">
        <f>IF(VLOOKUP(AF33,Group,7,FALSE)="",0,ROUND(AJ33-0.04999,1)-AJ33+AM33)</f>
        <v>0</v>
      </c>
      <c r="AM33" s="17" t="str">
        <f>IF(VLOOKUP(AF33,Group,7,FALSE)="","",VLOOKUP(AF33,Group,7,FALSE))</f>
        <v/>
      </c>
      <c r="AO33" s="31" t="s">
        <v>78</v>
      </c>
    </row>
    <row r="34" spans="2:41" s="3" customFormat="1" ht="9.9499999999999993" customHeight="1" x14ac:dyDescent="0.2">
      <c r="B34" s="113" t="s">
        <v>26</v>
      </c>
      <c r="D34" s="40"/>
      <c r="E34" s="74" t="s">
        <v>434</v>
      </c>
      <c r="F34" s="74"/>
      <c r="G34" s="30" t="s">
        <v>67</v>
      </c>
      <c r="H34" s="30"/>
      <c r="J34" s="30"/>
      <c r="K34" s="30" t="s">
        <v>456</v>
      </c>
      <c r="L34" s="30"/>
      <c r="M34" s="30"/>
      <c r="N34" s="30"/>
      <c r="P34" s="74" t="s">
        <v>120</v>
      </c>
      <c r="Q34" s="90"/>
      <c r="R34" s="29"/>
      <c r="S34" s="39">
        <f>IF(Suggested="Yes",AA34,AG34)</f>
        <v>11.8</v>
      </c>
      <c r="T34" s="37" t="s">
        <v>66</v>
      </c>
      <c r="U34" s="5" t="str">
        <f>+Instructions!$B$3</f>
        <v>B</v>
      </c>
      <c r="V34" s="52"/>
      <c r="W34" s="56">
        <f>+Instructions!$C$22</f>
        <v>0</v>
      </c>
      <c r="X34" s="17">
        <f>ROUND($AA34*(1-W34)+0.004999,2)</f>
        <v>11.8</v>
      </c>
      <c r="Y34" s="52"/>
      <c r="Z34" s="6" t="s">
        <v>497</v>
      </c>
      <c r="AA34" s="39">
        <v>11.8</v>
      </c>
      <c r="AB34" s="60">
        <f t="shared" si="19"/>
        <v>0</v>
      </c>
      <c r="AC34" s="17">
        <f t="shared" si="19"/>
        <v>11.8</v>
      </c>
      <c r="AD34" s="12">
        <f>(AG34-AC34)/AG34</f>
        <v>0</v>
      </c>
      <c r="AE34" s="122"/>
      <c r="AF34" s="130">
        <v>3</v>
      </c>
      <c r="AG34" s="53">
        <f>SUM(AJ34:AL34)+AE34</f>
        <v>11.8</v>
      </c>
      <c r="AH34" s="52"/>
      <c r="AJ34" s="17">
        <f>ROUND(AC34/(1-VLOOKUP(AF34,Group,2,FALSE)),2)</f>
        <v>11.8</v>
      </c>
      <c r="AK34" s="17">
        <f>IF(VLOOKUP(AF34,Group,5,FALSE)="YES",VLOOKUP(ROUND(ROUND(AJ34,1)-AJ34,2),Round,2,FALSE)+VLOOKUP(AF34,Group,6,FALSE),0)</f>
        <v>0</v>
      </c>
      <c r="AL34" s="17">
        <f>IF(VLOOKUP(AF34,Group,7,FALSE)="",0,ROUND(AJ34-0.04999,1)-AJ34+AM34)</f>
        <v>0</v>
      </c>
      <c r="AM34" s="17" t="str">
        <f>IF(VLOOKUP(AF34,Group,7,FALSE)="","",VLOOKUP(AF34,Group,7,FALSE))</f>
        <v/>
      </c>
      <c r="AO34" s="31" t="s">
        <v>78</v>
      </c>
    </row>
    <row r="35" spans="2:41" s="3" customFormat="1" ht="1.5" customHeight="1" x14ac:dyDescent="0.2">
      <c r="C35" s="163"/>
      <c r="D35" s="163"/>
      <c r="E35" s="163"/>
      <c r="F35" s="163"/>
      <c r="G35" s="163"/>
      <c r="H35" s="163"/>
      <c r="I35" s="163"/>
      <c r="J35" s="163"/>
      <c r="K35" s="163"/>
      <c r="L35" s="163"/>
      <c r="M35" s="163"/>
      <c r="N35" s="163"/>
      <c r="P35" s="74"/>
      <c r="Q35" s="90"/>
      <c r="R35" s="6"/>
      <c r="S35" s="39"/>
      <c r="T35" s="6"/>
      <c r="U35" s="5"/>
      <c r="V35" s="52"/>
      <c r="W35" s="56"/>
      <c r="X35" s="15"/>
      <c r="Y35" s="52"/>
      <c r="Z35" s="39"/>
      <c r="AA35" s="39"/>
      <c r="AB35" s="55"/>
      <c r="AC35" s="17"/>
      <c r="AD35" s="15"/>
      <c r="AE35" s="65"/>
      <c r="AF35" s="125"/>
      <c r="AG35" s="39"/>
      <c r="AH35" s="52"/>
      <c r="AJ35" s="17"/>
      <c r="AK35" s="17"/>
      <c r="AL35" s="17"/>
      <c r="AM35" s="17"/>
      <c r="AO35" s="173"/>
    </row>
    <row r="36" spans="2:41" s="3" customFormat="1" ht="9.9499999999999993" customHeight="1" x14ac:dyDescent="0.2">
      <c r="B36" s="113" t="s">
        <v>26</v>
      </c>
      <c r="D36" s="40"/>
      <c r="E36" s="74" t="s">
        <v>252</v>
      </c>
      <c r="F36" s="74"/>
      <c r="G36" s="30" t="s">
        <v>118</v>
      </c>
      <c r="H36" s="30"/>
      <c r="I36" s="30"/>
      <c r="J36" s="30"/>
      <c r="K36" s="30" t="s">
        <v>440</v>
      </c>
      <c r="L36" s="30"/>
      <c r="M36" s="30"/>
      <c r="N36" s="30"/>
      <c r="P36" s="74" t="s">
        <v>443</v>
      </c>
      <c r="Q36" s="90" t="s">
        <v>32</v>
      </c>
      <c r="R36" s="29" t="s">
        <v>419</v>
      </c>
      <c r="S36" s="39">
        <f>IF(Suggested="Yes",AA36,AG36)</f>
        <v>18.75</v>
      </c>
      <c r="T36" s="37" t="s">
        <v>66</v>
      </c>
      <c r="U36" s="5" t="str">
        <f>+Instructions!$B$3</f>
        <v>B</v>
      </c>
      <c r="V36" s="52"/>
      <c r="W36" s="56">
        <f>+Instructions!$C$22</f>
        <v>0</v>
      </c>
      <c r="X36" s="17">
        <f>ROUND($AA36*(1-W36)+0.004999,2)</f>
        <v>18.75</v>
      </c>
      <c r="Y36" s="52"/>
      <c r="Z36" s="6" t="s">
        <v>497</v>
      </c>
      <c r="AA36" s="39">
        <v>18.75</v>
      </c>
      <c r="AB36" s="60">
        <f>+W36</f>
        <v>0</v>
      </c>
      <c r="AC36" s="17">
        <f>+X36</f>
        <v>18.75</v>
      </c>
      <c r="AD36" s="12">
        <f>(AG36-AC36)/AG36</f>
        <v>0</v>
      </c>
      <c r="AE36" s="122"/>
      <c r="AF36" s="130">
        <v>3</v>
      </c>
      <c r="AG36" s="53">
        <f>SUM(AJ36:AL36)+AE36</f>
        <v>18.75</v>
      </c>
      <c r="AH36" s="52"/>
      <c r="AJ36" s="17">
        <f>ROUND(AC36/(1-VLOOKUP(AF36,Group,2,FALSE)),2)</f>
        <v>18.75</v>
      </c>
      <c r="AK36" s="17">
        <f>IF(VLOOKUP(AF36,Group,5,FALSE)="YES",VLOOKUP(ROUND(ROUND(AJ36,1)-AJ36,2),Round,2,FALSE)+VLOOKUP(AF36,Group,6,FALSE),0)</f>
        <v>0</v>
      </c>
      <c r="AL36" s="17">
        <f>IF(VLOOKUP(AF36,Group,7,FALSE)="",0,ROUND(AJ36-0.04999,1)-AJ36+AM36)</f>
        <v>0</v>
      </c>
      <c r="AM36" s="17" t="str">
        <f>IF(VLOOKUP(AF36,Group,7,FALSE)="","",VLOOKUP(AF36,Group,7,FALSE))</f>
        <v/>
      </c>
      <c r="AO36" s="31" t="s">
        <v>78</v>
      </c>
    </row>
    <row r="37" spans="2:41" s="3" customFormat="1" ht="9.9499999999999993" customHeight="1" x14ac:dyDescent="0.2">
      <c r="B37" s="113" t="s">
        <v>26</v>
      </c>
      <c r="D37" s="40"/>
      <c r="E37" s="74" t="s">
        <v>252</v>
      </c>
      <c r="F37" s="74"/>
      <c r="G37" s="30" t="s">
        <v>118</v>
      </c>
      <c r="H37" s="30"/>
      <c r="I37" s="30"/>
      <c r="J37" s="30"/>
      <c r="K37" s="30" t="s">
        <v>442</v>
      </c>
      <c r="L37" s="30"/>
      <c r="M37" s="30"/>
      <c r="N37" s="30"/>
      <c r="P37" s="74" t="s">
        <v>443</v>
      </c>
      <c r="Q37" s="90" t="s">
        <v>32</v>
      </c>
      <c r="R37" s="29" t="s">
        <v>419</v>
      </c>
      <c r="S37" s="39">
        <f>IF(Suggested="Yes",AA37,AG37)</f>
        <v>23.75</v>
      </c>
      <c r="T37" s="37" t="s">
        <v>66</v>
      </c>
      <c r="U37" s="5" t="str">
        <f>+Instructions!$B$3</f>
        <v>B</v>
      </c>
      <c r="V37" s="52"/>
      <c r="W37" s="56">
        <f>+Instructions!$C$22</f>
        <v>0</v>
      </c>
      <c r="X37" s="17">
        <f>ROUND($AA37*(1-W37)+0.004999,2)</f>
        <v>23.75</v>
      </c>
      <c r="Y37" s="52"/>
      <c r="Z37" s="6" t="s">
        <v>497</v>
      </c>
      <c r="AA37" s="39">
        <v>23.75</v>
      </c>
      <c r="AB37" s="60">
        <f>+W37</f>
        <v>0</v>
      </c>
      <c r="AC37" s="17">
        <f>+X37</f>
        <v>23.75</v>
      </c>
      <c r="AD37" s="12">
        <f>(AG37-AC37)/AG37</f>
        <v>0</v>
      </c>
      <c r="AE37" s="122"/>
      <c r="AF37" s="130">
        <v>3</v>
      </c>
      <c r="AG37" s="53">
        <f>SUM(AJ37:AL37)+AE37</f>
        <v>23.75</v>
      </c>
      <c r="AH37" s="52"/>
      <c r="AJ37" s="17">
        <f>ROUND(AC37/(1-VLOOKUP(AF37,Group,2,FALSE)),2)</f>
        <v>23.75</v>
      </c>
      <c r="AK37" s="17">
        <f>IF(VLOOKUP(AF37,Group,5,FALSE)="YES",VLOOKUP(ROUND(ROUND(AJ37,1)-AJ37,2),Round,2,FALSE)+VLOOKUP(AF37,Group,6,FALSE),0)</f>
        <v>0</v>
      </c>
      <c r="AL37" s="17">
        <f>IF(VLOOKUP(AF37,Group,7,FALSE)="",0,ROUND(AJ37-0.04999,1)-AJ37+AM37)</f>
        <v>0</v>
      </c>
      <c r="AM37" s="17" t="str">
        <f>IF(VLOOKUP(AF37,Group,7,FALSE)="","",VLOOKUP(AF37,Group,7,FALSE))</f>
        <v/>
      </c>
      <c r="AO37" s="31" t="s">
        <v>78</v>
      </c>
    </row>
    <row r="38" spans="2:41" s="3" customFormat="1" ht="1.5" customHeight="1" x14ac:dyDescent="0.2">
      <c r="C38" s="163"/>
      <c r="D38" s="163"/>
      <c r="E38" s="163"/>
      <c r="F38" s="163"/>
      <c r="G38" s="163"/>
      <c r="H38" s="163"/>
      <c r="I38" s="163"/>
      <c r="J38" s="163"/>
      <c r="K38" s="163"/>
      <c r="L38" s="163"/>
      <c r="M38" s="163"/>
      <c r="N38" s="163"/>
      <c r="O38" s="163"/>
      <c r="P38" s="215"/>
      <c r="Q38" s="216"/>
      <c r="R38" s="6"/>
      <c r="S38" s="164"/>
      <c r="T38" s="217"/>
      <c r="U38" s="5"/>
      <c r="V38" s="52"/>
      <c r="W38" s="56"/>
      <c r="X38" s="15"/>
      <c r="Y38" s="52"/>
      <c r="Z38" s="39"/>
      <c r="AA38" s="39"/>
      <c r="AB38" s="55"/>
      <c r="AC38" s="17"/>
      <c r="AD38" s="15"/>
      <c r="AE38" s="65"/>
      <c r="AF38" s="125"/>
      <c r="AG38" s="39"/>
      <c r="AH38" s="52"/>
      <c r="AJ38" s="17"/>
      <c r="AK38" s="17"/>
      <c r="AL38" s="17"/>
      <c r="AM38" s="17"/>
      <c r="AO38" s="173" t="s">
        <v>78</v>
      </c>
    </row>
    <row r="39" spans="2:41" s="3" customFormat="1" ht="9.9499999999999993" customHeight="1" x14ac:dyDescent="0.2">
      <c r="B39" s="115" t="s">
        <v>64</v>
      </c>
      <c r="D39" s="40"/>
      <c r="E39" s="74" t="s">
        <v>439</v>
      </c>
      <c r="F39" s="74"/>
      <c r="G39" s="30" t="s">
        <v>129</v>
      </c>
      <c r="H39" s="30"/>
      <c r="I39" s="30"/>
      <c r="J39" s="30"/>
      <c r="K39" s="30" t="s">
        <v>122</v>
      </c>
      <c r="L39" s="30"/>
      <c r="M39" s="30"/>
      <c r="N39" s="74"/>
      <c r="P39" s="74" t="s">
        <v>397</v>
      </c>
      <c r="Q39" s="90"/>
      <c r="R39" s="29"/>
      <c r="S39" s="39">
        <f>IF(Suggested="Yes",AA39,AG39)</f>
        <v>290.2</v>
      </c>
      <c r="T39" s="37" t="s">
        <v>65</v>
      </c>
      <c r="U39" s="5" t="str">
        <f>+Instructions!$B$3</f>
        <v>B</v>
      </c>
      <c r="V39" s="52"/>
      <c r="W39" s="56">
        <f>+Instructions!$C$22</f>
        <v>0</v>
      </c>
      <c r="X39" s="39">
        <f>ROUND($AA39*(1-W39)+0.004999,2)</f>
        <v>290.2</v>
      </c>
      <c r="Y39" s="52"/>
      <c r="Z39" s="6" t="s">
        <v>497</v>
      </c>
      <c r="AA39" s="39">
        <v>290.2</v>
      </c>
      <c r="AB39" s="60">
        <f>+W39</f>
        <v>0</v>
      </c>
      <c r="AC39" s="39">
        <f>+X39</f>
        <v>290.2</v>
      </c>
      <c r="AD39" s="60">
        <f>(AG39-AC39)/AG39</f>
        <v>0</v>
      </c>
      <c r="AE39" s="122"/>
      <c r="AF39" s="131">
        <v>2</v>
      </c>
      <c r="AG39" s="44">
        <f>SUM(AJ39:AL39)+AE39</f>
        <v>290.2</v>
      </c>
      <c r="AH39" s="52"/>
      <c r="AJ39" s="17">
        <f>ROUND(AC39/(1-VLOOKUP(AF39,Group,2,FALSE)),2)</f>
        <v>290.2</v>
      </c>
      <c r="AK39" s="17">
        <f>IF(VLOOKUP(AF39,Group,5,FALSE)="YES",VLOOKUP(ROUND(ROUND(AJ39,1)-AJ39,2),Round,2,FALSE)+VLOOKUP(AF39,Group,6,FALSE),0)</f>
        <v>0</v>
      </c>
      <c r="AL39" s="17">
        <f>IF(VLOOKUP(AF39,Group,7,FALSE)="",0,ROUND(AJ39-0.04999,1)-AJ39+AM39)</f>
        <v>0</v>
      </c>
      <c r="AM39" s="17" t="str">
        <f>IF(VLOOKUP(AF39,Group,7,FALSE)="","",VLOOKUP(AF39,Group,7,FALSE))</f>
        <v/>
      </c>
      <c r="AO39" s="173" t="s">
        <v>78</v>
      </c>
    </row>
    <row r="40" spans="2:41" s="3" customFormat="1" ht="1.5" customHeight="1" x14ac:dyDescent="0.2">
      <c r="C40" s="163"/>
      <c r="D40" s="163"/>
      <c r="E40" s="163"/>
      <c r="F40" s="163"/>
      <c r="G40" s="163"/>
      <c r="H40" s="163"/>
      <c r="I40" s="163"/>
      <c r="J40" s="163"/>
      <c r="K40" s="163"/>
      <c r="L40" s="163"/>
      <c r="M40" s="163"/>
      <c r="N40" s="163"/>
      <c r="P40" s="74"/>
      <c r="Q40" s="90"/>
      <c r="R40" s="6"/>
      <c r="S40" s="39"/>
      <c r="T40" s="6"/>
      <c r="U40" s="5"/>
      <c r="V40" s="52"/>
      <c r="W40" s="56"/>
      <c r="X40" s="15"/>
      <c r="Y40" s="52"/>
      <c r="Z40" s="39"/>
      <c r="AA40" s="39"/>
      <c r="AB40" s="55"/>
      <c r="AC40" s="17"/>
      <c r="AD40" s="15"/>
      <c r="AE40" s="65"/>
      <c r="AF40" s="125"/>
      <c r="AG40" s="39"/>
      <c r="AH40" s="52"/>
      <c r="AJ40" s="17"/>
      <c r="AK40" s="17"/>
      <c r="AL40" s="17"/>
      <c r="AM40" s="17"/>
      <c r="AO40" s="173"/>
    </row>
    <row r="41" spans="2:41" s="3" customFormat="1" ht="9.9499999999999993" customHeight="1" x14ac:dyDescent="0.2">
      <c r="B41" s="115" t="s">
        <v>64</v>
      </c>
      <c r="D41" s="40"/>
      <c r="E41" s="74" t="s">
        <v>441</v>
      </c>
      <c r="F41" s="74"/>
      <c r="G41" s="30" t="s">
        <v>114</v>
      </c>
      <c r="H41" s="30"/>
      <c r="I41" s="30"/>
      <c r="J41" s="30"/>
      <c r="K41" s="30"/>
      <c r="L41" s="30"/>
      <c r="M41" s="30"/>
      <c r="N41" s="30"/>
      <c r="P41" s="74" t="s">
        <v>493</v>
      </c>
      <c r="Q41" s="90"/>
      <c r="R41" s="29"/>
      <c r="S41" s="39">
        <f>IF(Suggested="Yes",AA41,AG41)</f>
        <v>12.35</v>
      </c>
      <c r="T41" s="37" t="s">
        <v>65</v>
      </c>
      <c r="U41" s="5" t="str">
        <f>+Instructions!$B$3</f>
        <v>B</v>
      </c>
      <c r="V41" s="52"/>
      <c r="W41" s="56">
        <f>+Instructions!$C$22</f>
        <v>0</v>
      </c>
      <c r="X41" s="39">
        <f>ROUND($AA41*(1-W41)+0.004999,2)</f>
        <v>12.35</v>
      </c>
      <c r="Y41" s="52"/>
      <c r="Z41" s="6" t="s">
        <v>497</v>
      </c>
      <c r="AA41" s="39">
        <v>12.35</v>
      </c>
      <c r="AB41" s="60">
        <f>+W41</f>
        <v>0</v>
      </c>
      <c r="AC41" s="39">
        <f>+X41</f>
        <v>12.35</v>
      </c>
      <c r="AD41" s="60">
        <f>(AG41-AC41)/AG41</f>
        <v>0</v>
      </c>
      <c r="AE41" s="122"/>
      <c r="AF41" s="131">
        <v>2</v>
      </c>
      <c r="AG41" s="44">
        <f>SUM(AJ41:AL41)+AE41</f>
        <v>12.35</v>
      </c>
      <c r="AH41" s="52"/>
      <c r="AJ41" s="17">
        <f>ROUND(AC41/(1-VLOOKUP(AF41,Group,2,FALSE)),2)</f>
        <v>12.35</v>
      </c>
      <c r="AK41" s="17">
        <f>IF(VLOOKUP(AF41,Group,5,FALSE)="YES",VLOOKUP(ROUND(ROUND(AJ41,1)-AJ41,2),Round,2,FALSE)+VLOOKUP(AF41,Group,6,FALSE),0)</f>
        <v>0</v>
      </c>
      <c r="AL41" s="17">
        <f>IF(VLOOKUP(AF41,Group,7,FALSE)="",0,ROUND(AJ41-0.04999,1)-AJ41+AM41)</f>
        <v>0</v>
      </c>
      <c r="AM41" s="17" t="str">
        <f>IF(VLOOKUP(AF41,Group,7,FALSE)="","",VLOOKUP(AF41,Group,7,FALSE))</f>
        <v/>
      </c>
      <c r="AO41" s="31" t="s">
        <v>78</v>
      </c>
    </row>
    <row r="42" spans="2:41" s="3" customFormat="1" ht="1.5" customHeight="1" x14ac:dyDescent="0.2">
      <c r="P42" s="74"/>
      <c r="Q42" s="90"/>
      <c r="R42" s="6"/>
      <c r="S42" s="39"/>
      <c r="T42" s="6"/>
      <c r="U42" s="5"/>
      <c r="V42" s="52"/>
      <c r="W42" s="56"/>
      <c r="X42" s="15"/>
      <c r="Y42" s="52"/>
      <c r="Z42" s="39"/>
      <c r="AA42" s="39"/>
      <c r="AB42" s="55"/>
      <c r="AC42" s="17"/>
      <c r="AD42" s="15"/>
      <c r="AE42" s="65"/>
      <c r="AF42" s="125"/>
      <c r="AG42" s="39"/>
      <c r="AH42" s="52"/>
      <c r="AJ42" s="17"/>
      <c r="AK42" s="17"/>
      <c r="AL42" s="17"/>
      <c r="AM42" s="17"/>
      <c r="AO42" s="173" t="s">
        <v>78</v>
      </c>
    </row>
    <row r="43" spans="2:41" s="3" customFormat="1" ht="9.75" customHeight="1" x14ac:dyDescent="0.2">
      <c r="C43" s="11"/>
      <c r="D43" s="100" t="s">
        <v>418</v>
      </c>
      <c r="E43" s="204" t="s">
        <v>489</v>
      </c>
      <c r="F43" s="74"/>
      <c r="G43" s="30"/>
      <c r="H43" s="30"/>
      <c r="I43" s="30"/>
      <c r="J43" s="30"/>
      <c r="K43" s="204"/>
      <c r="M43" s="30"/>
      <c r="N43" s="30"/>
      <c r="P43" s="74"/>
      <c r="Q43" s="90"/>
      <c r="R43" s="29"/>
      <c r="S43" s="39"/>
      <c r="T43" s="37"/>
      <c r="U43" s="37"/>
      <c r="V43" s="52"/>
      <c r="W43" s="56"/>
      <c r="X43" s="39"/>
      <c r="Y43" s="52"/>
      <c r="Z43" s="39"/>
      <c r="AA43" s="39"/>
      <c r="AB43" s="60"/>
      <c r="AC43" s="39"/>
      <c r="AD43" s="60"/>
      <c r="AE43" s="75"/>
      <c r="AF43" s="75"/>
      <c r="AG43" s="39"/>
      <c r="AH43" s="52"/>
      <c r="AI43" s="39"/>
      <c r="AJ43" s="39"/>
      <c r="AK43" s="39"/>
      <c r="AL43" s="39"/>
      <c r="AM43" s="39"/>
      <c r="AN43" s="6"/>
      <c r="AO43" s="172"/>
    </row>
    <row r="44" spans="2:41" s="3" customFormat="1" ht="9.75" customHeight="1" x14ac:dyDescent="0.2">
      <c r="C44" s="11"/>
      <c r="D44" s="100"/>
      <c r="E44" s="204" t="s">
        <v>490</v>
      </c>
      <c r="F44" s="74"/>
      <c r="G44" s="30"/>
      <c r="H44" s="30"/>
      <c r="I44" s="30"/>
      <c r="J44" s="30"/>
      <c r="K44" s="204"/>
      <c r="M44" s="30"/>
      <c r="N44" s="30"/>
      <c r="P44" s="74"/>
      <c r="Q44" s="90"/>
      <c r="R44" s="29"/>
      <c r="S44" s="39"/>
      <c r="T44" s="37"/>
      <c r="U44" s="37"/>
      <c r="V44" s="52"/>
      <c r="W44" s="56"/>
      <c r="X44" s="39"/>
      <c r="Y44" s="52"/>
      <c r="Z44" s="39"/>
      <c r="AA44" s="39"/>
      <c r="AB44" s="60"/>
      <c r="AC44" s="39"/>
      <c r="AD44" s="60"/>
      <c r="AE44" s="75"/>
      <c r="AF44" s="75"/>
      <c r="AG44" s="39"/>
      <c r="AH44" s="52"/>
      <c r="AI44" s="39"/>
      <c r="AJ44" s="39"/>
      <c r="AK44" s="39"/>
      <c r="AL44" s="39"/>
      <c r="AM44" s="39"/>
      <c r="AN44" s="6"/>
      <c r="AO44" s="172"/>
    </row>
    <row r="45" spans="2:41" s="3" customFormat="1" ht="3.95" customHeight="1" x14ac:dyDescent="0.2">
      <c r="C45" s="163"/>
      <c r="D45" s="163"/>
      <c r="E45" s="163"/>
      <c r="F45" s="163"/>
      <c r="G45" s="163"/>
      <c r="H45" s="163"/>
      <c r="I45" s="163"/>
      <c r="J45" s="163"/>
      <c r="K45" s="163"/>
      <c r="L45" s="163"/>
      <c r="M45" s="163"/>
      <c r="N45" s="163"/>
      <c r="P45" s="74"/>
      <c r="Q45" s="90"/>
      <c r="R45" s="6"/>
      <c r="S45" s="39"/>
      <c r="T45" s="6"/>
      <c r="U45" s="5"/>
      <c r="V45" s="52"/>
      <c r="W45" s="56"/>
      <c r="X45" s="15"/>
      <c r="Y45" s="52"/>
      <c r="Z45" s="39"/>
      <c r="AA45" s="39"/>
      <c r="AB45" s="55"/>
      <c r="AC45" s="17"/>
      <c r="AD45" s="15"/>
      <c r="AE45" s="65"/>
      <c r="AF45" s="125"/>
      <c r="AG45" s="39"/>
      <c r="AH45" s="52"/>
      <c r="AJ45" s="17"/>
      <c r="AK45" s="17"/>
      <c r="AL45" s="17"/>
      <c r="AM45" s="17"/>
      <c r="AO45" s="173" t="s">
        <v>78</v>
      </c>
    </row>
    <row r="46" spans="2:41" s="3" customFormat="1" ht="9.9499999999999993" customHeight="1" x14ac:dyDescent="0.2">
      <c r="P46" s="74"/>
      <c r="Q46" s="90"/>
      <c r="R46" s="6"/>
      <c r="S46" s="39"/>
      <c r="T46" s="6"/>
      <c r="U46" s="5"/>
      <c r="V46" s="52"/>
      <c r="W46" s="56"/>
      <c r="X46" s="15"/>
      <c r="Y46" s="52"/>
      <c r="Z46" s="39"/>
      <c r="AA46" s="39"/>
      <c r="AB46" s="55"/>
      <c r="AC46" s="17"/>
      <c r="AD46" s="15"/>
      <c r="AE46" s="65"/>
      <c r="AF46" s="125"/>
      <c r="AG46" s="39"/>
      <c r="AH46" s="52"/>
      <c r="AJ46" s="17"/>
      <c r="AK46" s="17"/>
      <c r="AL46" s="17"/>
      <c r="AM46" s="17"/>
      <c r="AO46" s="173" t="s">
        <v>78</v>
      </c>
    </row>
    <row r="47" spans="2:41" s="3" customFormat="1" ht="9.9499999999999993" customHeight="1" x14ac:dyDescent="0.2">
      <c r="P47" s="74"/>
      <c r="Q47" s="90"/>
      <c r="R47" s="6"/>
      <c r="S47" s="39"/>
      <c r="T47" s="6"/>
      <c r="U47" s="5"/>
      <c r="V47" s="52"/>
      <c r="W47" s="56"/>
      <c r="X47" s="15"/>
      <c r="Y47" s="52"/>
      <c r="Z47" s="39"/>
      <c r="AA47" s="39"/>
      <c r="AB47" s="55"/>
      <c r="AC47" s="17"/>
      <c r="AD47" s="15"/>
      <c r="AE47" s="65"/>
      <c r="AF47" s="125"/>
      <c r="AG47" s="39"/>
      <c r="AH47" s="52"/>
      <c r="AJ47" s="17"/>
      <c r="AK47" s="17"/>
      <c r="AL47" s="17"/>
      <c r="AM47" s="17"/>
      <c r="AO47" s="173" t="s">
        <v>78</v>
      </c>
    </row>
    <row r="48" spans="2:41" s="3" customFormat="1" ht="9.9499999999999993" customHeight="1" x14ac:dyDescent="0.2">
      <c r="P48" s="74"/>
      <c r="Q48" s="90"/>
      <c r="R48" s="6"/>
      <c r="S48" s="39"/>
      <c r="T48" s="6"/>
      <c r="U48" s="5"/>
      <c r="V48" s="52"/>
      <c r="W48" s="56"/>
      <c r="X48" s="15"/>
      <c r="Y48" s="52"/>
      <c r="Z48" s="39"/>
      <c r="AA48" s="39"/>
      <c r="AB48" s="55"/>
      <c r="AC48" s="17"/>
      <c r="AD48" s="15"/>
      <c r="AE48" s="65"/>
      <c r="AF48" s="125"/>
      <c r="AG48" s="39"/>
      <c r="AH48" s="52"/>
      <c r="AJ48" s="17"/>
      <c r="AK48" s="17"/>
      <c r="AL48" s="17"/>
      <c r="AM48" s="17"/>
      <c r="AO48" s="173" t="s">
        <v>78</v>
      </c>
    </row>
    <row r="49" spans="16:41" s="3" customFormat="1" ht="9.9499999999999993" customHeight="1" x14ac:dyDescent="0.2">
      <c r="P49" s="74"/>
      <c r="Q49" s="90"/>
      <c r="R49" s="6"/>
      <c r="S49" s="39"/>
      <c r="T49" s="6"/>
      <c r="U49" s="5"/>
      <c r="V49" s="52"/>
      <c r="W49" s="56"/>
      <c r="X49" s="15"/>
      <c r="Y49" s="52"/>
      <c r="Z49" s="39"/>
      <c r="AA49" s="39"/>
      <c r="AB49" s="55"/>
      <c r="AC49" s="17"/>
      <c r="AD49" s="15"/>
      <c r="AE49" s="65"/>
      <c r="AF49" s="125"/>
      <c r="AG49" s="39"/>
      <c r="AH49" s="52"/>
      <c r="AJ49" s="17"/>
      <c r="AK49" s="17"/>
      <c r="AL49" s="17"/>
      <c r="AM49" s="17"/>
      <c r="AO49" s="173" t="s">
        <v>78</v>
      </c>
    </row>
    <row r="50" spans="16:41" s="3" customFormat="1" ht="9.9499999999999993" customHeight="1" x14ac:dyDescent="0.2">
      <c r="P50" s="74"/>
      <c r="Q50" s="90"/>
      <c r="R50" s="6"/>
      <c r="S50" s="39"/>
      <c r="T50" s="6"/>
      <c r="U50" s="5"/>
      <c r="V50" s="52"/>
      <c r="W50" s="56"/>
      <c r="X50" s="15"/>
      <c r="Y50" s="52"/>
      <c r="Z50" s="39"/>
      <c r="AA50" s="39"/>
      <c r="AB50" s="55"/>
      <c r="AC50" s="17"/>
      <c r="AD50" s="15"/>
      <c r="AE50" s="65"/>
      <c r="AF50" s="125"/>
      <c r="AG50" s="39"/>
      <c r="AH50" s="52"/>
      <c r="AJ50" s="17"/>
      <c r="AK50" s="17"/>
      <c r="AL50" s="17"/>
      <c r="AM50" s="17"/>
      <c r="AO50" s="173" t="s">
        <v>78</v>
      </c>
    </row>
    <row r="51" spans="16:41" s="3" customFormat="1" ht="9.9499999999999993" customHeight="1" x14ac:dyDescent="0.2">
      <c r="P51" s="74"/>
      <c r="Q51" s="90"/>
      <c r="R51" s="6"/>
      <c r="S51" s="39"/>
      <c r="T51" s="6"/>
      <c r="U51" s="5"/>
      <c r="V51" s="52"/>
      <c r="W51" s="56"/>
      <c r="X51" s="15"/>
      <c r="Y51" s="52"/>
      <c r="Z51" s="39"/>
      <c r="AA51" s="39"/>
      <c r="AB51" s="55"/>
      <c r="AC51" s="17"/>
      <c r="AD51" s="15"/>
      <c r="AE51" s="65"/>
      <c r="AF51" s="125"/>
      <c r="AG51" s="39"/>
      <c r="AH51" s="52"/>
      <c r="AJ51" s="17"/>
      <c r="AK51" s="17"/>
      <c r="AL51" s="17"/>
      <c r="AM51" s="17"/>
      <c r="AO51" s="173" t="s">
        <v>78</v>
      </c>
    </row>
    <row r="52" spans="16:41" s="3" customFormat="1" ht="9.9499999999999993" customHeight="1" x14ac:dyDescent="0.2">
      <c r="P52" s="74"/>
      <c r="Q52" s="90"/>
      <c r="R52" s="6"/>
      <c r="S52" s="39"/>
      <c r="T52" s="6"/>
      <c r="U52" s="5"/>
      <c r="V52" s="52"/>
      <c r="W52" s="56"/>
      <c r="X52" s="15"/>
      <c r="Y52" s="52"/>
      <c r="Z52" s="39"/>
      <c r="AA52" s="39"/>
      <c r="AB52" s="55"/>
      <c r="AC52" s="17"/>
      <c r="AD52" s="15"/>
      <c r="AE52" s="65"/>
      <c r="AF52" s="125"/>
      <c r="AG52" s="39"/>
      <c r="AH52" s="52"/>
      <c r="AJ52" s="17"/>
      <c r="AK52" s="17"/>
      <c r="AL52" s="17"/>
      <c r="AM52" s="17"/>
      <c r="AO52" s="173" t="s">
        <v>78</v>
      </c>
    </row>
    <row r="53" spans="16:41" s="3" customFormat="1" ht="9.9499999999999993" customHeight="1" x14ac:dyDescent="0.2">
      <c r="P53" s="74"/>
      <c r="Q53" s="90"/>
      <c r="R53" s="6"/>
      <c r="S53" s="39"/>
      <c r="T53" s="6"/>
      <c r="U53" s="5"/>
      <c r="V53" s="52"/>
      <c r="W53" s="56"/>
      <c r="X53" s="15"/>
      <c r="Y53" s="52"/>
      <c r="Z53" s="39"/>
      <c r="AA53" s="39"/>
      <c r="AB53" s="55"/>
      <c r="AC53" s="17"/>
      <c r="AD53" s="15"/>
      <c r="AE53" s="65"/>
      <c r="AF53" s="125"/>
      <c r="AG53" s="39"/>
      <c r="AH53" s="52"/>
      <c r="AJ53" s="17"/>
      <c r="AK53" s="17"/>
      <c r="AL53" s="17"/>
      <c r="AM53" s="17"/>
      <c r="AO53" s="173" t="s">
        <v>78</v>
      </c>
    </row>
    <row r="54" spans="16:41" s="3" customFormat="1" ht="9.9499999999999993" customHeight="1" x14ac:dyDescent="0.2">
      <c r="P54" s="74"/>
      <c r="Q54" s="90"/>
      <c r="R54" s="6"/>
      <c r="S54" s="39"/>
      <c r="T54" s="6"/>
      <c r="U54" s="5"/>
      <c r="V54" s="52"/>
      <c r="W54" s="56"/>
      <c r="X54" s="15"/>
      <c r="Y54" s="52"/>
      <c r="Z54" s="39"/>
      <c r="AA54" s="39"/>
      <c r="AB54" s="55"/>
      <c r="AC54" s="17"/>
      <c r="AD54" s="15"/>
      <c r="AE54" s="65"/>
      <c r="AF54" s="125"/>
      <c r="AG54" s="39"/>
      <c r="AH54" s="52"/>
      <c r="AJ54" s="17"/>
      <c r="AK54" s="17"/>
      <c r="AL54" s="17"/>
      <c r="AM54" s="17"/>
      <c r="AO54" s="173" t="s">
        <v>78</v>
      </c>
    </row>
    <row r="55" spans="16:41" s="3" customFormat="1" ht="9.9499999999999993" customHeight="1" x14ac:dyDescent="0.2">
      <c r="P55" s="74"/>
      <c r="Q55" s="90"/>
      <c r="R55" s="6"/>
      <c r="S55" s="39"/>
      <c r="T55" s="6"/>
      <c r="U55" s="5"/>
      <c r="V55" s="52"/>
      <c r="W55" s="56"/>
      <c r="X55" s="15"/>
      <c r="Y55" s="52"/>
      <c r="Z55" s="39"/>
      <c r="AA55" s="39"/>
      <c r="AB55" s="55"/>
      <c r="AC55" s="17"/>
      <c r="AD55" s="15"/>
      <c r="AE55" s="65"/>
      <c r="AF55" s="125"/>
      <c r="AG55" s="39"/>
      <c r="AH55" s="52"/>
      <c r="AJ55" s="17"/>
      <c r="AK55" s="17"/>
      <c r="AL55" s="17"/>
      <c r="AM55" s="17"/>
      <c r="AO55" s="173" t="s">
        <v>78</v>
      </c>
    </row>
    <row r="56" spans="16:41" s="3" customFormat="1" ht="9.9499999999999993" customHeight="1" x14ac:dyDescent="0.2">
      <c r="P56" s="74"/>
      <c r="Q56" s="90"/>
      <c r="R56" s="6"/>
      <c r="S56" s="39"/>
      <c r="T56" s="6"/>
      <c r="U56" s="5"/>
      <c r="V56" s="52"/>
      <c r="W56" s="56"/>
      <c r="X56" s="15"/>
      <c r="Y56" s="52"/>
      <c r="Z56" s="39"/>
      <c r="AA56" s="39"/>
      <c r="AB56" s="55"/>
      <c r="AC56" s="17"/>
      <c r="AD56" s="15"/>
      <c r="AE56" s="65"/>
      <c r="AF56" s="125"/>
      <c r="AG56" s="39"/>
      <c r="AH56" s="52"/>
      <c r="AJ56" s="17"/>
      <c r="AK56" s="17"/>
      <c r="AL56" s="17"/>
      <c r="AM56" s="17"/>
      <c r="AO56" s="173" t="s">
        <v>78</v>
      </c>
    </row>
    <row r="57" spans="16:41" s="3" customFormat="1" ht="9.9499999999999993" customHeight="1" x14ac:dyDescent="0.2">
      <c r="P57" s="74"/>
      <c r="Q57" s="90"/>
      <c r="R57" s="6"/>
      <c r="S57" s="39"/>
      <c r="T57" s="6"/>
      <c r="U57" s="5"/>
      <c r="V57" s="52"/>
      <c r="W57" s="56"/>
      <c r="X57" s="15"/>
      <c r="Y57" s="52"/>
      <c r="Z57" s="39"/>
      <c r="AA57" s="39"/>
      <c r="AB57" s="55"/>
      <c r="AC57" s="17"/>
      <c r="AD57" s="15"/>
      <c r="AE57" s="65"/>
      <c r="AF57" s="125"/>
      <c r="AG57" s="39"/>
      <c r="AH57" s="52"/>
      <c r="AJ57" s="17"/>
      <c r="AK57" s="17"/>
      <c r="AL57" s="17"/>
      <c r="AM57" s="17"/>
      <c r="AO57" s="173" t="s">
        <v>78</v>
      </c>
    </row>
    <row r="58" spans="16:41" s="3" customFormat="1" ht="9.9499999999999993" customHeight="1" x14ac:dyDescent="0.2">
      <c r="P58" s="74"/>
      <c r="Q58" s="90"/>
      <c r="R58" s="6"/>
      <c r="S58" s="39"/>
      <c r="T58" s="6"/>
      <c r="U58" s="5"/>
      <c r="V58" s="52"/>
      <c r="W58" s="56"/>
      <c r="X58" s="15"/>
      <c r="Y58" s="52"/>
      <c r="Z58" s="39"/>
      <c r="AA58" s="39"/>
      <c r="AB58" s="55"/>
      <c r="AC58" s="17"/>
      <c r="AD58" s="15"/>
      <c r="AE58" s="65"/>
      <c r="AF58" s="125"/>
      <c r="AG58" s="39"/>
      <c r="AH58" s="52"/>
      <c r="AJ58" s="17"/>
      <c r="AK58" s="17"/>
      <c r="AL58" s="17"/>
      <c r="AM58" s="17"/>
      <c r="AO58" s="173" t="s">
        <v>78</v>
      </c>
    </row>
    <row r="59" spans="16:41" s="3" customFormat="1" ht="9.9499999999999993" customHeight="1" x14ac:dyDescent="0.2">
      <c r="P59" s="74"/>
      <c r="Q59" s="90"/>
      <c r="R59" s="6"/>
      <c r="S59" s="39"/>
      <c r="T59" s="6"/>
      <c r="U59" s="5"/>
      <c r="V59" s="52"/>
      <c r="W59" s="56"/>
      <c r="X59" s="15"/>
      <c r="Y59" s="52"/>
      <c r="Z59" s="39"/>
      <c r="AA59" s="39"/>
      <c r="AB59" s="55"/>
      <c r="AC59" s="17"/>
      <c r="AD59" s="15"/>
      <c r="AE59" s="65"/>
      <c r="AF59" s="125"/>
      <c r="AG59" s="39"/>
      <c r="AH59" s="52"/>
      <c r="AJ59" s="17"/>
      <c r="AK59" s="17"/>
      <c r="AL59" s="17"/>
      <c r="AM59" s="17"/>
      <c r="AO59" s="173" t="s">
        <v>78</v>
      </c>
    </row>
    <row r="60" spans="16:41" s="3" customFormat="1" ht="9.9499999999999993" customHeight="1" x14ac:dyDescent="0.2">
      <c r="P60" s="74"/>
      <c r="Q60" s="90"/>
      <c r="R60" s="6"/>
      <c r="S60" s="39"/>
      <c r="T60" s="6"/>
      <c r="U60" s="5"/>
      <c r="V60" s="52"/>
      <c r="W60" s="56"/>
      <c r="X60" s="15"/>
      <c r="Y60" s="52"/>
      <c r="Z60" s="39"/>
      <c r="AA60" s="39"/>
      <c r="AB60" s="55"/>
      <c r="AC60" s="17"/>
      <c r="AD60" s="15"/>
      <c r="AE60" s="65"/>
      <c r="AF60" s="125"/>
      <c r="AG60" s="39"/>
      <c r="AH60" s="52"/>
      <c r="AJ60" s="17"/>
      <c r="AK60" s="17"/>
      <c r="AL60" s="17"/>
      <c r="AM60" s="17"/>
      <c r="AO60" s="173" t="s">
        <v>78</v>
      </c>
    </row>
    <row r="61" spans="16:41" s="3" customFormat="1" ht="9.9499999999999993" customHeight="1" x14ac:dyDescent="0.2">
      <c r="P61" s="74"/>
      <c r="Q61" s="90"/>
      <c r="R61" s="6"/>
      <c r="S61" s="39"/>
      <c r="T61" s="6"/>
      <c r="U61" s="5"/>
      <c r="V61" s="52"/>
      <c r="W61" s="56"/>
      <c r="X61" s="15"/>
      <c r="Y61" s="52"/>
      <c r="Z61" s="39"/>
      <c r="AA61" s="39"/>
      <c r="AB61" s="55"/>
      <c r="AC61" s="17"/>
      <c r="AD61" s="15"/>
      <c r="AE61" s="65"/>
      <c r="AF61" s="125"/>
      <c r="AG61" s="39"/>
      <c r="AH61" s="52"/>
      <c r="AJ61" s="17"/>
      <c r="AK61" s="17"/>
      <c r="AL61" s="17"/>
      <c r="AM61" s="17"/>
      <c r="AO61" s="173" t="s">
        <v>78</v>
      </c>
    </row>
    <row r="62" spans="16:41" s="3" customFormat="1" ht="9.9499999999999993" customHeight="1" x14ac:dyDescent="0.2">
      <c r="P62" s="74"/>
      <c r="Q62" s="90"/>
      <c r="R62" s="6"/>
      <c r="S62" s="39"/>
      <c r="T62" s="6"/>
      <c r="U62" s="5"/>
      <c r="V62" s="52"/>
      <c r="W62" s="56"/>
      <c r="X62" s="15"/>
      <c r="Y62" s="52"/>
      <c r="Z62" s="39"/>
      <c r="AA62" s="39"/>
      <c r="AB62" s="55"/>
      <c r="AC62" s="17"/>
      <c r="AD62" s="15"/>
      <c r="AE62" s="65"/>
      <c r="AF62" s="125"/>
      <c r="AG62" s="39"/>
      <c r="AH62" s="52"/>
      <c r="AJ62" s="17"/>
      <c r="AK62" s="17"/>
      <c r="AL62" s="17"/>
      <c r="AM62" s="17"/>
      <c r="AO62" s="173" t="s">
        <v>78</v>
      </c>
    </row>
    <row r="63" spans="16:41" s="3" customFormat="1" ht="9.9499999999999993" customHeight="1" x14ac:dyDescent="0.2">
      <c r="P63" s="74"/>
      <c r="Q63" s="90"/>
      <c r="R63" s="6"/>
      <c r="S63" s="39"/>
      <c r="T63" s="6"/>
      <c r="U63" s="5"/>
      <c r="V63" s="52"/>
      <c r="W63" s="56"/>
      <c r="X63" s="15"/>
      <c r="Y63" s="52"/>
      <c r="Z63" s="39"/>
      <c r="AA63" s="39"/>
      <c r="AB63" s="55"/>
      <c r="AC63" s="17"/>
      <c r="AD63" s="15"/>
      <c r="AE63" s="65"/>
      <c r="AF63" s="125"/>
      <c r="AG63" s="39"/>
      <c r="AH63" s="52"/>
      <c r="AJ63" s="17"/>
      <c r="AK63" s="17"/>
      <c r="AL63" s="17"/>
      <c r="AM63" s="17"/>
      <c r="AO63" s="173" t="s">
        <v>78</v>
      </c>
    </row>
    <row r="64" spans="16:41" s="3" customFormat="1" ht="9.9499999999999993" customHeight="1" x14ac:dyDescent="0.2">
      <c r="P64" s="74"/>
      <c r="Q64" s="90"/>
      <c r="R64" s="6"/>
      <c r="S64" s="39"/>
      <c r="T64" s="6"/>
      <c r="U64" s="5"/>
      <c r="V64" s="52"/>
      <c r="W64" s="56"/>
      <c r="X64" s="15"/>
      <c r="Y64" s="52"/>
      <c r="Z64" s="39"/>
      <c r="AA64" s="39"/>
      <c r="AB64" s="55"/>
      <c r="AC64" s="17"/>
      <c r="AD64" s="15"/>
      <c r="AE64" s="65"/>
      <c r="AF64" s="125"/>
      <c r="AG64" s="39"/>
      <c r="AH64" s="52"/>
      <c r="AJ64" s="17"/>
      <c r="AK64" s="17"/>
      <c r="AL64" s="17"/>
      <c r="AM64" s="17"/>
      <c r="AO64" s="173" t="s">
        <v>78</v>
      </c>
    </row>
    <row r="65" spans="16:41" s="3" customFormat="1" ht="9.9499999999999993" customHeight="1" x14ac:dyDescent="0.2">
      <c r="P65" s="74"/>
      <c r="Q65" s="90"/>
      <c r="R65" s="6"/>
      <c r="S65" s="39"/>
      <c r="T65" s="6"/>
      <c r="U65" s="5"/>
      <c r="V65" s="52"/>
      <c r="W65" s="56"/>
      <c r="X65" s="15"/>
      <c r="Y65" s="52"/>
      <c r="Z65" s="39"/>
      <c r="AA65" s="39"/>
      <c r="AB65" s="55"/>
      <c r="AC65" s="17"/>
      <c r="AD65" s="15"/>
      <c r="AE65" s="65"/>
      <c r="AF65" s="125"/>
      <c r="AG65" s="39"/>
      <c r="AH65" s="52"/>
      <c r="AJ65" s="17"/>
      <c r="AK65" s="17"/>
      <c r="AL65" s="17"/>
      <c r="AM65" s="17"/>
      <c r="AO65" s="173" t="s">
        <v>78</v>
      </c>
    </row>
    <row r="66" spans="16:41" s="3" customFormat="1" ht="9.9499999999999993" customHeight="1" x14ac:dyDescent="0.2">
      <c r="P66" s="74"/>
      <c r="Q66" s="90"/>
      <c r="R66" s="6"/>
      <c r="S66" s="39"/>
      <c r="T66" s="6"/>
      <c r="U66" s="5"/>
      <c r="V66" s="52"/>
      <c r="W66" s="56"/>
      <c r="X66" s="15"/>
      <c r="Y66" s="52"/>
      <c r="Z66" s="39"/>
      <c r="AA66" s="39"/>
      <c r="AB66" s="55"/>
      <c r="AC66" s="17"/>
      <c r="AD66" s="15"/>
      <c r="AE66" s="65"/>
      <c r="AF66" s="125"/>
      <c r="AG66" s="39"/>
      <c r="AH66" s="52"/>
      <c r="AJ66" s="17"/>
      <c r="AK66" s="17"/>
      <c r="AL66" s="17"/>
      <c r="AM66" s="17"/>
      <c r="AO66" s="173" t="s">
        <v>78</v>
      </c>
    </row>
    <row r="67" spans="16:41" s="3" customFormat="1" ht="9.9499999999999993" customHeight="1" x14ac:dyDescent="0.2">
      <c r="P67" s="74"/>
      <c r="Q67" s="90"/>
      <c r="R67" s="6"/>
      <c r="S67" s="39"/>
      <c r="T67" s="6"/>
      <c r="U67" s="5"/>
      <c r="V67" s="52"/>
      <c r="W67" s="56"/>
      <c r="X67" s="15"/>
      <c r="Y67" s="52"/>
      <c r="Z67" s="39"/>
      <c r="AA67" s="39"/>
      <c r="AB67" s="55"/>
      <c r="AC67" s="17"/>
      <c r="AD67" s="15"/>
      <c r="AE67" s="65"/>
      <c r="AF67" s="125"/>
      <c r="AG67" s="39"/>
      <c r="AH67" s="52"/>
      <c r="AJ67" s="17"/>
      <c r="AK67" s="17"/>
      <c r="AL67" s="17"/>
      <c r="AM67" s="17"/>
      <c r="AO67" s="173" t="s">
        <v>78</v>
      </c>
    </row>
    <row r="68" spans="16:41" s="3" customFormat="1" ht="9.9499999999999993" customHeight="1" x14ac:dyDescent="0.2">
      <c r="P68" s="74"/>
      <c r="Q68" s="90"/>
      <c r="R68" s="6"/>
      <c r="S68" s="39"/>
      <c r="T68" s="6"/>
      <c r="U68" s="5"/>
      <c r="V68" s="52"/>
      <c r="W68" s="56"/>
      <c r="X68" s="15"/>
      <c r="Y68" s="52"/>
      <c r="Z68" s="39"/>
      <c r="AA68" s="39"/>
      <c r="AB68" s="55"/>
      <c r="AC68" s="17"/>
      <c r="AD68" s="15"/>
      <c r="AE68" s="65"/>
      <c r="AF68" s="125"/>
      <c r="AG68" s="39"/>
      <c r="AH68" s="52"/>
      <c r="AJ68" s="17"/>
      <c r="AK68" s="17"/>
      <c r="AL68" s="17"/>
      <c r="AM68" s="17"/>
      <c r="AO68" s="173" t="s">
        <v>78</v>
      </c>
    </row>
    <row r="69" spans="16:41" s="3" customFormat="1" ht="9.9499999999999993" customHeight="1" x14ac:dyDescent="0.2">
      <c r="P69" s="74"/>
      <c r="Q69" s="90"/>
      <c r="R69" s="6"/>
      <c r="S69" s="39"/>
      <c r="T69" s="6"/>
      <c r="U69" s="5"/>
      <c r="V69" s="52"/>
      <c r="W69" s="56"/>
      <c r="X69" s="15"/>
      <c r="Y69" s="52"/>
      <c r="Z69" s="39"/>
      <c r="AA69" s="39"/>
      <c r="AB69" s="55"/>
      <c r="AC69" s="17"/>
      <c r="AD69" s="15"/>
      <c r="AE69" s="65"/>
      <c r="AF69" s="125"/>
      <c r="AG69" s="39"/>
      <c r="AH69" s="52"/>
      <c r="AJ69" s="17"/>
      <c r="AK69" s="17"/>
      <c r="AL69" s="17"/>
      <c r="AM69" s="17"/>
      <c r="AO69" s="173" t="s">
        <v>78</v>
      </c>
    </row>
    <row r="70" spans="16:41" s="3" customFormat="1" ht="9.9499999999999993" customHeight="1" x14ac:dyDescent="0.2">
      <c r="P70" s="74"/>
      <c r="Q70" s="90"/>
      <c r="R70" s="6"/>
      <c r="S70" s="39"/>
      <c r="T70" s="6"/>
      <c r="U70" s="5"/>
      <c r="V70" s="52"/>
      <c r="W70" s="56"/>
      <c r="X70" s="15"/>
      <c r="Y70" s="52"/>
      <c r="Z70" s="39"/>
      <c r="AA70" s="39"/>
      <c r="AB70" s="55"/>
      <c r="AC70" s="17"/>
      <c r="AD70" s="15"/>
      <c r="AE70" s="65"/>
      <c r="AF70" s="125"/>
      <c r="AG70" s="39"/>
      <c r="AH70" s="52"/>
      <c r="AJ70" s="17"/>
      <c r="AK70" s="17"/>
      <c r="AL70" s="17"/>
      <c r="AM70" s="17"/>
      <c r="AO70" s="173" t="s">
        <v>78</v>
      </c>
    </row>
    <row r="71" spans="16:41" s="3" customFormat="1" ht="9.9499999999999993" customHeight="1" x14ac:dyDescent="0.2">
      <c r="P71" s="74"/>
      <c r="Q71" s="90"/>
      <c r="R71" s="6"/>
      <c r="S71" s="39"/>
      <c r="T71" s="6"/>
      <c r="U71" s="5"/>
      <c r="V71" s="52"/>
      <c r="W71" s="56"/>
      <c r="X71" s="15"/>
      <c r="Y71" s="52"/>
      <c r="Z71" s="39"/>
      <c r="AA71" s="39"/>
      <c r="AB71" s="55"/>
      <c r="AC71" s="17"/>
      <c r="AD71" s="15"/>
      <c r="AE71" s="65"/>
      <c r="AF71" s="125"/>
      <c r="AG71" s="39"/>
      <c r="AH71" s="52"/>
      <c r="AJ71" s="17"/>
      <c r="AK71" s="17"/>
      <c r="AL71" s="17"/>
      <c r="AM71" s="17"/>
      <c r="AO71" s="173" t="s">
        <v>78</v>
      </c>
    </row>
    <row r="72" spans="16:41" s="3" customFormat="1" ht="9.9499999999999993" customHeight="1" x14ac:dyDescent="0.2">
      <c r="P72" s="74"/>
      <c r="Q72" s="90"/>
      <c r="R72" s="6"/>
      <c r="S72" s="39"/>
      <c r="T72" s="6"/>
      <c r="U72" s="5"/>
      <c r="V72" s="52"/>
      <c r="W72" s="56"/>
      <c r="X72" s="15"/>
      <c r="Y72" s="52"/>
      <c r="Z72" s="39"/>
      <c r="AA72" s="39"/>
      <c r="AB72" s="55"/>
      <c r="AC72" s="17"/>
      <c r="AD72" s="15"/>
      <c r="AE72" s="65"/>
      <c r="AF72" s="125"/>
      <c r="AG72" s="39"/>
      <c r="AH72" s="52"/>
      <c r="AJ72" s="17"/>
      <c r="AK72" s="17"/>
      <c r="AL72" s="17"/>
      <c r="AM72" s="17"/>
      <c r="AO72" s="173" t="s">
        <v>78</v>
      </c>
    </row>
    <row r="73" spans="16:41" s="3" customFormat="1" ht="9.9499999999999993" customHeight="1" x14ac:dyDescent="0.2">
      <c r="P73" s="74"/>
      <c r="Q73" s="90"/>
      <c r="R73" s="6"/>
      <c r="S73" s="39"/>
      <c r="T73" s="6"/>
      <c r="U73" s="5"/>
      <c r="V73" s="52"/>
      <c r="W73" s="56"/>
      <c r="X73" s="15"/>
      <c r="Y73" s="52"/>
      <c r="Z73" s="39"/>
      <c r="AA73" s="39"/>
      <c r="AB73" s="55"/>
      <c r="AC73" s="17"/>
      <c r="AD73" s="15"/>
      <c r="AE73" s="65"/>
      <c r="AF73" s="125"/>
      <c r="AG73" s="39"/>
      <c r="AH73" s="52"/>
      <c r="AJ73" s="17"/>
      <c r="AK73" s="17"/>
      <c r="AL73" s="17"/>
      <c r="AM73" s="17"/>
      <c r="AO73" s="173" t="s">
        <v>78</v>
      </c>
    </row>
    <row r="74" spans="16:41" s="3" customFormat="1" ht="9.9499999999999993" customHeight="1" x14ac:dyDescent="0.2">
      <c r="P74" s="74"/>
      <c r="Q74" s="90"/>
      <c r="R74" s="6"/>
      <c r="S74" s="39"/>
      <c r="T74" s="6"/>
      <c r="U74" s="5"/>
      <c r="V74" s="52"/>
      <c r="W74" s="56"/>
      <c r="X74" s="15"/>
      <c r="Y74" s="52"/>
      <c r="Z74" s="39"/>
      <c r="AA74" s="39"/>
      <c r="AB74" s="55"/>
      <c r="AC74" s="17"/>
      <c r="AD74" s="15"/>
      <c r="AE74" s="65"/>
      <c r="AF74" s="125"/>
      <c r="AG74" s="39"/>
      <c r="AH74" s="52"/>
      <c r="AJ74" s="17"/>
      <c r="AK74" s="17"/>
      <c r="AL74" s="17"/>
      <c r="AM74" s="17"/>
      <c r="AO74" s="173" t="s">
        <v>78</v>
      </c>
    </row>
    <row r="75" spans="16:41" s="3" customFormat="1" ht="9.9499999999999993" customHeight="1" x14ac:dyDescent="0.2">
      <c r="P75" s="74"/>
      <c r="Q75" s="90"/>
      <c r="R75" s="6"/>
      <c r="S75" s="39"/>
      <c r="T75" s="6"/>
      <c r="U75" s="5"/>
      <c r="V75" s="52"/>
      <c r="W75" s="56"/>
      <c r="X75" s="15"/>
      <c r="Y75" s="52"/>
      <c r="Z75" s="39"/>
      <c r="AA75" s="39"/>
      <c r="AB75" s="55"/>
      <c r="AC75" s="17"/>
      <c r="AD75" s="15"/>
      <c r="AE75" s="65"/>
      <c r="AF75" s="125"/>
      <c r="AG75" s="39"/>
      <c r="AH75" s="52"/>
      <c r="AJ75" s="17"/>
      <c r="AK75" s="17"/>
      <c r="AL75" s="17"/>
      <c r="AM75" s="17"/>
      <c r="AO75" s="173" t="s">
        <v>78</v>
      </c>
    </row>
    <row r="76" spans="16:41" s="3" customFormat="1" ht="9.9499999999999993" customHeight="1" x14ac:dyDescent="0.2">
      <c r="P76" s="74"/>
      <c r="Q76" s="90"/>
      <c r="R76" s="6"/>
      <c r="S76" s="39"/>
      <c r="T76" s="6"/>
      <c r="U76" s="5"/>
      <c r="V76" s="52"/>
      <c r="W76" s="56"/>
      <c r="X76" s="15"/>
      <c r="Y76" s="52"/>
      <c r="Z76" s="39"/>
      <c r="AA76" s="39"/>
      <c r="AB76" s="55"/>
      <c r="AC76" s="17"/>
      <c r="AD76" s="15"/>
      <c r="AE76" s="65"/>
      <c r="AF76" s="125"/>
      <c r="AG76" s="39"/>
      <c r="AH76" s="52"/>
      <c r="AJ76" s="17"/>
      <c r="AK76" s="17"/>
      <c r="AL76" s="17"/>
      <c r="AM76" s="17"/>
      <c r="AO76" s="173" t="s">
        <v>78</v>
      </c>
    </row>
    <row r="77" spans="16:41" s="3" customFormat="1" ht="9.9499999999999993" customHeight="1" x14ac:dyDescent="0.2">
      <c r="P77" s="74"/>
      <c r="Q77" s="90"/>
      <c r="R77" s="6"/>
      <c r="S77" s="39"/>
      <c r="T77" s="6"/>
      <c r="U77" s="5"/>
      <c r="V77" s="52"/>
      <c r="W77" s="56"/>
      <c r="X77" s="15"/>
      <c r="Y77" s="52"/>
      <c r="Z77" s="39"/>
      <c r="AA77" s="39"/>
      <c r="AB77" s="55"/>
      <c r="AC77" s="17"/>
      <c r="AD77" s="15"/>
      <c r="AE77" s="65"/>
      <c r="AF77" s="125"/>
      <c r="AG77" s="39"/>
      <c r="AH77" s="52"/>
      <c r="AJ77" s="17"/>
      <c r="AK77" s="17"/>
      <c r="AL77" s="17"/>
      <c r="AM77" s="17"/>
      <c r="AO77" s="173" t="s">
        <v>78</v>
      </c>
    </row>
    <row r="78" spans="16:41" s="3" customFormat="1" ht="9.9499999999999993" customHeight="1" x14ac:dyDescent="0.2">
      <c r="P78" s="74"/>
      <c r="Q78" s="90"/>
      <c r="R78" s="6"/>
      <c r="S78" s="39"/>
      <c r="T78" s="6"/>
      <c r="U78" s="5"/>
      <c r="V78" s="52"/>
      <c r="W78" s="56"/>
      <c r="X78" s="15"/>
      <c r="Y78" s="52"/>
      <c r="Z78" s="39"/>
      <c r="AA78" s="39"/>
      <c r="AB78" s="55"/>
      <c r="AC78" s="17"/>
      <c r="AD78" s="15"/>
      <c r="AE78" s="65"/>
      <c r="AF78" s="125"/>
      <c r="AG78" s="39"/>
      <c r="AH78" s="52"/>
      <c r="AJ78" s="17"/>
      <c r="AK78" s="17"/>
      <c r="AL78" s="17"/>
      <c r="AM78" s="17"/>
      <c r="AO78" s="173" t="s">
        <v>78</v>
      </c>
    </row>
    <row r="79" spans="16:41" s="3" customFormat="1" ht="9.9499999999999993" customHeight="1" x14ac:dyDescent="0.2">
      <c r="P79" s="74"/>
      <c r="Q79" s="90"/>
      <c r="R79" s="6"/>
      <c r="S79" s="39"/>
      <c r="T79" s="6"/>
      <c r="U79" s="5"/>
      <c r="V79" s="52"/>
      <c r="W79" s="56"/>
      <c r="X79" s="15"/>
      <c r="Y79" s="52"/>
      <c r="Z79" s="39"/>
      <c r="AA79" s="39"/>
      <c r="AB79" s="55"/>
      <c r="AC79" s="17"/>
      <c r="AD79" s="15"/>
      <c r="AE79" s="65"/>
      <c r="AF79" s="125"/>
      <c r="AG79" s="39"/>
      <c r="AH79" s="52"/>
      <c r="AJ79" s="17"/>
      <c r="AK79" s="17"/>
      <c r="AL79" s="17"/>
      <c r="AM79" s="17"/>
      <c r="AO79" s="173" t="s">
        <v>78</v>
      </c>
    </row>
    <row r="80" spans="16:41" s="3" customFormat="1" ht="9.9499999999999993" customHeight="1" x14ac:dyDescent="0.2">
      <c r="P80" s="74"/>
      <c r="Q80" s="90"/>
      <c r="R80" s="6"/>
      <c r="S80" s="39"/>
      <c r="T80" s="6"/>
      <c r="U80" s="5"/>
      <c r="V80" s="52"/>
      <c r="W80" s="56"/>
      <c r="X80" s="15"/>
      <c r="Y80" s="52"/>
      <c r="Z80" s="39"/>
      <c r="AA80" s="39"/>
      <c r="AB80" s="55"/>
      <c r="AC80" s="17"/>
      <c r="AD80" s="15"/>
      <c r="AE80" s="65"/>
      <c r="AF80" s="125"/>
      <c r="AG80" s="39"/>
      <c r="AH80" s="52"/>
      <c r="AJ80" s="17"/>
      <c r="AK80" s="17"/>
      <c r="AL80" s="17"/>
      <c r="AM80" s="17"/>
      <c r="AO80" s="173" t="s">
        <v>78</v>
      </c>
    </row>
    <row r="81" spans="1:42" s="3" customFormat="1" ht="9.9499999999999993" customHeight="1" x14ac:dyDescent="0.2">
      <c r="P81" s="74"/>
      <c r="Q81" s="90"/>
      <c r="R81" s="6"/>
      <c r="S81" s="39"/>
      <c r="T81" s="6"/>
      <c r="U81" s="5"/>
      <c r="V81" s="52"/>
      <c r="W81" s="56"/>
      <c r="X81" s="15"/>
      <c r="Y81" s="52"/>
      <c r="Z81" s="39"/>
      <c r="AA81" s="39"/>
      <c r="AB81" s="55"/>
      <c r="AC81" s="17"/>
      <c r="AD81" s="15"/>
      <c r="AE81" s="65"/>
      <c r="AF81" s="125"/>
      <c r="AG81" s="39"/>
      <c r="AH81" s="52"/>
      <c r="AJ81" s="17"/>
      <c r="AK81" s="17"/>
      <c r="AL81" s="17"/>
      <c r="AM81" s="17"/>
      <c r="AO81" s="173" t="s">
        <v>78</v>
      </c>
    </row>
    <row r="82" spans="1:42" s="3" customFormat="1" ht="9.9499999999999993" customHeight="1" x14ac:dyDescent="0.2">
      <c r="P82" s="74"/>
      <c r="Q82" s="90"/>
      <c r="R82" s="6"/>
      <c r="S82" s="39"/>
      <c r="T82" s="6"/>
      <c r="U82" s="5"/>
      <c r="V82" s="52"/>
      <c r="W82" s="56"/>
      <c r="X82" s="15"/>
      <c r="Y82" s="52"/>
      <c r="Z82" s="39"/>
      <c r="AA82" s="39"/>
      <c r="AB82" s="55"/>
      <c r="AC82" s="17"/>
      <c r="AD82" s="15"/>
      <c r="AE82" s="65"/>
      <c r="AF82" s="125"/>
      <c r="AG82" s="39"/>
      <c r="AH82" s="52"/>
      <c r="AJ82" s="17"/>
      <c r="AK82" s="17"/>
      <c r="AL82" s="17"/>
      <c r="AM82" s="17"/>
      <c r="AO82" s="173" t="s">
        <v>78</v>
      </c>
    </row>
    <row r="83" spans="1:42" s="3" customFormat="1" ht="9.9499999999999993" customHeight="1" x14ac:dyDescent="0.2">
      <c r="P83" s="74"/>
      <c r="Q83" s="90"/>
      <c r="R83" s="6"/>
      <c r="S83" s="39"/>
      <c r="T83" s="6"/>
      <c r="U83" s="5"/>
      <c r="V83" s="52"/>
      <c r="W83" s="56"/>
      <c r="X83" s="15"/>
      <c r="Y83" s="52"/>
      <c r="Z83" s="39"/>
      <c r="AA83" s="39"/>
      <c r="AB83" s="55"/>
      <c r="AC83" s="17"/>
      <c r="AD83" s="15"/>
      <c r="AE83" s="65"/>
      <c r="AF83" s="125"/>
      <c r="AG83" s="39"/>
      <c r="AH83" s="52"/>
      <c r="AJ83" s="17"/>
      <c r="AK83" s="17"/>
      <c r="AL83" s="17"/>
      <c r="AM83" s="17"/>
      <c r="AO83" s="173" t="s">
        <v>78</v>
      </c>
    </row>
    <row r="84" spans="1:42" s="3" customFormat="1" ht="9.9499999999999993" customHeight="1" x14ac:dyDescent="0.2">
      <c r="P84" s="74"/>
      <c r="Q84" s="90"/>
      <c r="R84" s="6"/>
      <c r="S84" s="39"/>
      <c r="T84" s="6"/>
      <c r="U84" s="5"/>
      <c r="V84" s="52"/>
      <c r="W84" s="56"/>
      <c r="X84" s="15"/>
      <c r="Y84" s="52"/>
      <c r="Z84" s="39"/>
      <c r="AA84" s="39"/>
      <c r="AB84" s="55"/>
      <c r="AC84" s="17"/>
      <c r="AD84" s="15"/>
      <c r="AE84" s="65"/>
      <c r="AF84" s="125"/>
      <c r="AG84" s="39"/>
      <c r="AH84" s="52"/>
      <c r="AJ84" s="17"/>
      <c r="AK84" s="17"/>
      <c r="AL84" s="17"/>
      <c r="AM84" s="17"/>
      <c r="AO84" s="173" t="s">
        <v>78</v>
      </c>
    </row>
    <row r="85" spans="1:42" s="3" customFormat="1" ht="9.9499999999999993" customHeight="1" x14ac:dyDescent="0.2">
      <c r="P85" s="74"/>
      <c r="Q85" s="90"/>
      <c r="R85" s="6"/>
      <c r="S85" s="39"/>
      <c r="T85" s="6"/>
      <c r="U85" s="5"/>
      <c r="V85" s="52"/>
      <c r="W85" s="56"/>
      <c r="X85" s="15"/>
      <c r="Y85" s="52"/>
      <c r="Z85" s="39"/>
      <c r="AA85" s="39"/>
      <c r="AB85" s="55"/>
      <c r="AC85" s="17"/>
      <c r="AD85" s="15"/>
      <c r="AE85" s="65"/>
      <c r="AF85" s="125"/>
      <c r="AG85" s="39"/>
      <c r="AH85" s="52"/>
      <c r="AJ85" s="17"/>
      <c r="AK85" s="17"/>
      <c r="AL85" s="17"/>
      <c r="AM85" s="17"/>
      <c r="AO85" s="173" t="s">
        <v>78</v>
      </c>
    </row>
    <row r="86" spans="1:42" s="3" customFormat="1" ht="9.9499999999999993" customHeight="1" x14ac:dyDescent="0.2">
      <c r="P86" s="74"/>
      <c r="Q86" s="90"/>
      <c r="R86" s="6"/>
      <c r="S86" s="39"/>
      <c r="T86" s="6"/>
      <c r="U86" s="5"/>
      <c r="V86" s="52"/>
      <c r="W86" s="56"/>
      <c r="X86" s="15"/>
      <c r="Y86" s="52"/>
      <c r="Z86" s="39"/>
      <c r="AA86" s="39"/>
      <c r="AB86" s="55"/>
      <c r="AC86" s="17"/>
      <c r="AD86" s="15"/>
      <c r="AE86" s="65"/>
      <c r="AF86" s="125"/>
      <c r="AG86" s="39"/>
      <c r="AH86" s="52"/>
      <c r="AJ86" s="17"/>
      <c r="AK86" s="17"/>
      <c r="AL86" s="17"/>
      <c r="AM86" s="17"/>
      <c r="AO86" s="173" t="s">
        <v>78</v>
      </c>
    </row>
    <row r="87" spans="1:42" s="3" customFormat="1" ht="9.9499999999999993" customHeight="1" x14ac:dyDescent="0.2">
      <c r="P87" s="74"/>
      <c r="Q87" s="90"/>
      <c r="R87" s="6"/>
      <c r="S87" s="39"/>
      <c r="T87" s="6"/>
      <c r="U87" s="5"/>
      <c r="V87" s="52"/>
      <c r="W87" s="56"/>
      <c r="X87" s="15"/>
      <c r="Y87" s="52"/>
      <c r="Z87" s="39"/>
      <c r="AA87" s="39"/>
      <c r="AB87" s="55"/>
      <c r="AC87" s="17"/>
      <c r="AD87" s="15"/>
      <c r="AE87" s="65"/>
      <c r="AF87" s="125"/>
      <c r="AG87" s="39"/>
      <c r="AH87" s="52"/>
      <c r="AJ87" s="17"/>
      <c r="AK87" s="17"/>
      <c r="AL87" s="17"/>
      <c r="AM87" s="17"/>
      <c r="AO87" s="173" t="s">
        <v>78</v>
      </c>
    </row>
    <row r="88" spans="1:42" s="3" customFormat="1" ht="9.9499999999999993" customHeight="1" x14ac:dyDescent="0.2">
      <c r="P88" s="74"/>
      <c r="Q88" s="90"/>
      <c r="R88" s="6"/>
      <c r="S88" s="39"/>
      <c r="T88" s="6"/>
      <c r="U88" s="5"/>
      <c r="V88" s="52"/>
      <c r="W88" s="56"/>
      <c r="X88" s="15"/>
      <c r="Y88" s="52"/>
      <c r="Z88" s="39"/>
      <c r="AA88" s="39"/>
      <c r="AB88" s="55"/>
      <c r="AC88" s="17"/>
      <c r="AD88" s="15"/>
      <c r="AE88" s="65"/>
      <c r="AF88" s="125"/>
      <c r="AG88" s="39"/>
      <c r="AH88" s="52"/>
      <c r="AJ88" s="17"/>
      <c r="AK88" s="17"/>
      <c r="AL88" s="17"/>
      <c r="AM88" s="17"/>
      <c r="AO88" s="173" t="s">
        <v>78</v>
      </c>
    </row>
    <row r="89" spans="1:42" s="3" customFormat="1" ht="3.95" customHeight="1" x14ac:dyDescent="0.2">
      <c r="P89" s="74"/>
      <c r="Q89" s="90"/>
      <c r="R89" s="6"/>
      <c r="S89" s="39"/>
      <c r="T89" s="6"/>
      <c r="U89" s="5"/>
      <c r="V89" s="52"/>
      <c r="W89" s="56"/>
      <c r="X89" s="15"/>
      <c r="Y89" s="52"/>
      <c r="Z89" s="39"/>
      <c r="AA89" s="39"/>
      <c r="AB89" s="55"/>
      <c r="AC89" s="17"/>
      <c r="AD89" s="15"/>
      <c r="AE89" s="65"/>
      <c r="AF89" s="125"/>
      <c r="AG89" s="39"/>
      <c r="AH89" s="52"/>
      <c r="AJ89" s="17"/>
      <c r="AK89" s="17"/>
      <c r="AL89" s="17"/>
      <c r="AM89" s="17"/>
      <c r="AO89" s="173" t="s">
        <v>78</v>
      </c>
    </row>
    <row r="90" spans="1:42" s="144" customFormat="1" ht="12.75" customHeight="1" x14ac:dyDescent="0.2">
      <c r="C90" s="250" t="s">
        <v>473</v>
      </c>
      <c r="D90" s="250"/>
      <c r="E90" s="250"/>
      <c r="F90" s="250"/>
      <c r="G90" s="250"/>
      <c r="H90" s="250"/>
      <c r="I90" s="250"/>
      <c r="J90" s="250"/>
      <c r="K90" s="250"/>
      <c r="L90" s="250"/>
      <c r="M90" s="250"/>
      <c r="N90" s="250"/>
      <c r="O90" s="250"/>
      <c r="P90" s="250"/>
      <c r="Q90" s="250"/>
      <c r="R90" s="250"/>
      <c r="S90" s="250"/>
      <c r="T90" s="250"/>
      <c r="U90" s="145"/>
      <c r="V90" s="146"/>
      <c r="W90" s="149"/>
      <c r="X90" s="147"/>
      <c r="Y90" s="146"/>
      <c r="Z90" s="147"/>
      <c r="AA90" s="147"/>
      <c r="AB90" s="148"/>
      <c r="AC90" s="147"/>
      <c r="AD90" s="148"/>
      <c r="AE90" s="150"/>
      <c r="AF90" s="150"/>
      <c r="AG90" s="147"/>
      <c r="AH90" s="146"/>
      <c r="AI90" s="147"/>
      <c r="AJ90" s="147"/>
      <c r="AK90" s="147"/>
      <c r="AL90" s="147"/>
      <c r="AM90" s="147"/>
      <c r="AO90" s="151"/>
    </row>
    <row r="91" spans="1:42" s="3" customFormat="1" ht="2.1" customHeight="1" x14ac:dyDescent="0.2">
      <c r="P91" s="74"/>
      <c r="Q91" s="90"/>
      <c r="R91" s="6"/>
      <c r="S91" s="39"/>
      <c r="T91" s="6"/>
      <c r="U91" s="5"/>
      <c r="V91" s="52"/>
      <c r="W91" s="56"/>
      <c r="X91" s="15"/>
      <c r="Y91" s="52"/>
      <c r="Z91" s="39"/>
      <c r="AA91" s="39"/>
      <c r="AB91" s="55"/>
      <c r="AC91" s="17"/>
      <c r="AD91" s="15"/>
      <c r="AE91" s="65"/>
      <c r="AF91" s="125"/>
      <c r="AG91" s="39"/>
      <c r="AH91" s="52"/>
      <c r="AI91" s="17"/>
      <c r="AJ91" s="39"/>
      <c r="AK91" s="17"/>
      <c r="AL91" s="17"/>
      <c r="AO91" s="31" t="s">
        <v>78</v>
      </c>
    </row>
    <row r="92" spans="1:42" s="3" customFormat="1" ht="38.25" customHeight="1" x14ac:dyDescent="0.2">
      <c r="C92" s="251" t="s">
        <v>47</v>
      </c>
      <c r="D92" s="251"/>
      <c r="E92" s="251"/>
      <c r="F92" s="251"/>
      <c r="G92" s="251"/>
      <c r="H92" s="251"/>
      <c r="I92" s="251"/>
      <c r="J92" s="251"/>
      <c r="K92" s="251"/>
      <c r="L92" s="251"/>
      <c r="M92" s="251"/>
      <c r="N92" s="251"/>
      <c r="O92" s="251"/>
      <c r="P92" s="251"/>
      <c r="Q92" s="251"/>
      <c r="R92" s="251"/>
      <c r="S92" s="251"/>
      <c r="T92" s="251"/>
      <c r="U92" s="37"/>
      <c r="V92" s="52"/>
      <c r="W92" s="56"/>
      <c r="X92" s="39"/>
      <c r="Y92" s="52"/>
      <c r="Z92" s="39"/>
      <c r="AA92" s="39"/>
      <c r="AB92" s="60"/>
      <c r="AC92" s="39"/>
      <c r="AD92" s="60"/>
      <c r="AE92" s="75"/>
      <c r="AF92" s="75"/>
      <c r="AG92" s="39"/>
      <c r="AH92" s="52"/>
      <c r="AI92" s="39"/>
      <c r="AJ92" s="39"/>
      <c r="AK92" s="39"/>
      <c r="AL92" s="39"/>
      <c r="AM92" s="39"/>
      <c r="AO92" s="143"/>
    </row>
    <row r="93" spans="1:42" ht="2.1" customHeight="1" x14ac:dyDescent="0.2">
      <c r="V93" s="52"/>
      <c r="Y93" s="52"/>
      <c r="AF93" s="128"/>
      <c r="AH93" s="52"/>
      <c r="AO93" s="99" t="s">
        <v>78</v>
      </c>
      <c r="AP93" s="3"/>
    </row>
    <row r="94" spans="1:42" x14ac:dyDescent="0.2">
      <c r="A94" s="99" t="s">
        <v>78</v>
      </c>
      <c r="B94" s="99" t="s">
        <v>78</v>
      </c>
      <c r="C94" s="99" t="s">
        <v>78</v>
      </c>
      <c r="D94" s="99" t="s">
        <v>78</v>
      </c>
      <c r="E94" s="99" t="s">
        <v>78</v>
      </c>
      <c r="F94" s="99" t="s">
        <v>78</v>
      </c>
      <c r="G94" s="99" t="s">
        <v>78</v>
      </c>
      <c r="H94" s="99" t="s">
        <v>78</v>
      </c>
      <c r="I94" s="99" t="s">
        <v>78</v>
      </c>
      <c r="J94" s="99" t="s">
        <v>78</v>
      </c>
      <c r="K94" s="99" t="s">
        <v>78</v>
      </c>
      <c r="L94" s="99" t="s">
        <v>78</v>
      </c>
      <c r="M94" s="99" t="s">
        <v>78</v>
      </c>
      <c r="N94" s="99" t="s">
        <v>78</v>
      </c>
      <c r="O94" s="99" t="s">
        <v>78</v>
      </c>
      <c r="P94" s="99" t="s">
        <v>78</v>
      </c>
      <c r="Q94" s="99" t="s">
        <v>78</v>
      </c>
      <c r="R94" s="99" t="s">
        <v>78</v>
      </c>
      <c r="S94" s="99" t="s">
        <v>78</v>
      </c>
      <c r="T94" s="99" t="s">
        <v>78</v>
      </c>
      <c r="U94" s="99" t="s">
        <v>78</v>
      </c>
      <c r="V94" s="99" t="s">
        <v>78</v>
      </c>
      <c r="W94" s="99" t="s">
        <v>78</v>
      </c>
      <c r="X94" s="99" t="s">
        <v>78</v>
      </c>
      <c r="Y94" s="99" t="s">
        <v>78</v>
      </c>
      <c r="Z94" s="99" t="s">
        <v>78</v>
      </c>
      <c r="AA94" s="99" t="s">
        <v>78</v>
      </c>
      <c r="AB94" s="99" t="s">
        <v>78</v>
      </c>
      <c r="AC94" s="99" t="s">
        <v>78</v>
      </c>
      <c r="AD94" s="99" t="s">
        <v>78</v>
      </c>
      <c r="AE94" s="99" t="s">
        <v>78</v>
      </c>
      <c r="AF94" s="99" t="s">
        <v>78</v>
      </c>
      <c r="AG94" s="99" t="s">
        <v>78</v>
      </c>
      <c r="AH94" s="99" t="s">
        <v>78</v>
      </c>
      <c r="AI94" s="99" t="s">
        <v>78</v>
      </c>
      <c r="AJ94" s="99" t="s">
        <v>78</v>
      </c>
      <c r="AK94" s="99" t="s">
        <v>78</v>
      </c>
      <c r="AL94" s="99" t="s">
        <v>78</v>
      </c>
      <c r="AM94" s="99" t="s">
        <v>78</v>
      </c>
      <c r="AN94" s="99" t="s">
        <v>78</v>
      </c>
      <c r="AO94" s="99" t="s">
        <v>78</v>
      </c>
      <c r="AP94" s="3"/>
    </row>
    <row r="95" spans="1:42" x14ac:dyDescent="0.2">
      <c r="AP95" s="3"/>
    </row>
    <row r="96" spans="1:42" x14ac:dyDescent="0.2">
      <c r="D96" s="248" t="s">
        <v>79</v>
      </c>
      <c r="E96" s="249"/>
      <c r="AP96" s="3"/>
    </row>
    <row r="97" spans="4:42" x14ac:dyDescent="0.2">
      <c r="D97" s="121">
        <v>-0.04</v>
      </c>
      <c r="E97" s="121">
        <v>0.01</v>
      </c>
      <c r="AP97" s="3"/>
    </row>
    <row r="98" spans="4:42" x14ac:dyDescent="0.2">
      <c r="D98" s="121">
        <v>-0.03</v>
      </c>
      <c r="E98" s="121">
        <v>0.02</v>
      </c>
      <c r="AP98" s="3"/>
    </row>
    <row r="99" spans="4:42" x14ac:dyDescent="0.2">
      <c r="D99" s="121">
        <v>-0.02</v>
      </c>
      <c r="E99" s="121">
        <v>0.03</v>
      </c>
      <c r="AP99" s="3"/>
    </row>
    <row r="100" spans="4:42" x14ac:dyDescent="0.2">
      <c r="D100" s="121">
        <v>-0.01</v>
      </c>
      <c r="E100" s="121">
        <v>-0.01</v>
      </c>
      <c r="AP100" s="3"/>
    </row>
    <row r="101" spans="4:42" x14ac:dyDescent="0.2">
      <c r="D101" s="121">
        <v>0</v>
      </c>
      <c r="E101" s="121">
        <v>0</v>
      </c>
      <c r="AP101" s="3"/>
    </row>
    <row r="102" spans="4:42" x14ac:dyDescent="0.2">
      <c r="D102" s="121">
        <v>0.01</v>
      </c>
      <c r="E102" s="121">
        <v>1.0000000000005116E-2</v>
      </c>
      <c r="AP102" s="3"/>
    </row>
    <row r="103" spans="4:42" x14ac:dyDescent="0.2">
      <c r="D103" s="121">
        <v>0.02</v>
      </c>
      <c r="E103" s="121">
        <v>2.0000000000003126E-2</v>
      </c>
      <c r="AP103" s="3"/>
    </row>
    <row r="104" spans="4:42" x14ac:dyDescent="0.2">
      <c r="D104" s="121">
        <v>0.03</v>
      </c>
      <c r="E104" s="121">
        <v>3.0000000000001137E-2</v>
      </c>
      <c r="AP104" s="3"/>
    </row>
    <row r="105" spans="4:42" x14ac:dyDescent="0.2">
      <c r="D105" s="121">
        <v>0.04</v>
      </c>
      <c r="E105" s="121">
        <v>-0.01</v>
      </c>
      <c r="AP105" s="3"/>
    </row>
    <row r="106" spans="4:42" x14ac:dyDescent="0.2">
      <c r="D106" s="121">
        <v>0.05</v>
      </c>
      <c r="E106" s="121">
        <v>0</v>
      </c>
      <c r="AP106" s="3"/>
    </row>
    <row r="107" spans="4:42" x14ac:dyDescent="0.2">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sheetData>
  <mergeCells count="14">
    <mergeCell ref="D96:E96"/>
    <mergeCell ref="C90:T90"/>
    <mergeCell ref="O18:P18"/>
    <mergeCell ref="C92:T92"/>
    <mergeCell ref="C20:T20"/>
    <mergeCell ref="C19:T19"/>
    <mergeCell ref="N13:T13"/>
    <mergeCell ref="N15:T16"/>
    <mergeCell ref="O10:T10"/>
    <mergeCell ref="O11:P11"/>
    <mergeCell ref="W10:X10"/>
    <mergeCell ref="W13:X13"/>
    <mergeCell ref="AE14:AG14"/>
    <mergeCell ref="Z10:AG10"/>
  </mergeCells>
  <phoneticPr fontId="0" type="noConversion"/>
  <printOptions horizontalCentered="1"/>
  <pageMargins left="0.35" right="0.35" top="0.35" bottom="0.5" header="0.5" footer="0.35"/>
  <pageSetup scale="97"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0"/>
  <sheetViews>
    <sheetView workbookViewId="0">
      <selection activeCell="B1" sqref="B1"/>
    </sheetView>
  </sheetViews>
  <sheetFormatPr defaultRowHeight="12.75" x14ac:dyDescent="0.2"/>
  <cols>
    <col min="1" max="1" width="26.5703125" customWidth="1"/>
    <col min="2" max="2" width="93.42578125" customWidth="1"/>
  </cols>
  <sheetData>
    <row r="1" spans="1:4" x14ac:dyDescent="0.2">
      <c r="A1" t="s">
        <v>99</v>
      </c>
    </row>
    <row r="3" spans="1:4" x14ac:dyDescent="0.2">
      <c r="A3" s="137" t="s">
        <v>100</v>
      </c>
      <c r="B3" s="138" t="s">
        <v>101</v>
      </c>
    </row>
    <row r="5" spans="1:4" x14ac:dyDescent="0.2">
      <c r="A5" s="139" t="s">
        <v>102</v>
      </c>
      <c r="B5" s="138" t="s">
        <v>492</v>
      </c>
    </row>
    <row r="8" spans="1:4" x14ac:dyDescent="0.2">
      <c r="A8" s="140" t="s">
        <v>53</v>
      </c>
      <c r="B8" s="140" t="s">
        <v>103</v>
      </c>
    </row>
    <row r="9" spans="1:4" x14ac:dyDescent="0.2">
      <c r="A9" s="174" t="s">
        <v>435</v>
      </c>
      <c r="B9" s="138" t="s">
        <v>491</v>
      </c>
      <c r="D9" s="167"/>
    </row>
    <row r="10" spans="1:4" x14ac:dyDescent="0.2">
      <c r="A10" s="141"/>
      <c r="B10" s="141"/>
      <c r="D10" s="3"/>
    </row>
    <row r="11" spans="1:4" x14ac:dyDescent="0.2">
      <c r="A11" s="141"/>
      <c r="B11" s="141"/>
      <c r="D11" s="3"/>
    </row>
    <row r="12" spans="1:4" x14ac:dyDescent="0.2">
      <c r="A12" s="141"/>
      <c r="B12" s="141"/>
      <c r="D12" s="167"/>
    </row>
    <row r="13" spans="1:4" x14ac:dyDescent="0.2">
      <c r="A13" s="141"/>
      <c r="B13" s="141"/>
      <c r="D13" s="3"/>
    </row>
    <row r="14" spans="1:4" x14ac:dyDescent="0.2">
      <c r="A14" s="141"/>
      <c r="B14" s="141"/>
      <c r="D14" s="167"/>
    </row>
    <row r="15" spans="1:4" x14ac:dyDescent="0.2">
      <c r="A15" s="141"/>
      <c r="B15" s="141"/>
      <c r="D15" s="3"/>
    </row>
    <row r="16" spans="1:4" x14ac:dyDescent="0.2">
      <c r="A16" s="141"/>
      <c r="B16" s="141"/>
      <c r="D16" s="3"/>
    </row>
    <row r="17" spans="1:2" x14ac:dyDescent="0.2">
      <c r="A17" s="141"/>
      <c r="B17" s="141"/>
    </row>
    <row r="18" spans="1:2" x14ac:dyDescent="0.2">
      <c r="A18" s="141"/>
      <c r="B18" s="141"/>
    </row>
    <row r="19" spans="1:2" x14ac:dyDescent="0.2">
      <c r="A19" s="141"/>
      <c r="B19" s="141"/>
    </row>
    <row r="20" spans="1:2" x14ac:dyDescent="0.2">
      <c r="A20" s="141"/>
      <c r="B20" s="141"/>
    </row>
    <row r="21" spans="1:2" x14ac:dyDescent="0.2">
      <c r="A21" s="141"/>
      <c r="B21" s="141"/>
    </row>
    <row r="22" spans="1:2" x14ac:dyDescent="0.2">
      <c r="A22" s="141"/>
      <c r="B22" s="141"/>
    </row>
    <row r="23" spans="1:2" x14ac:dyDescent="0.2">
      <c r="A23" s="141"/>
      <c r="B23" s="141"/>
    </row>
    <row r="24" spans="1:2" x14ac:dyDescent="0.2">
      <c r="A24" s="141"/>
      <c r="B24" s="141"/>
    </row>
    <row r="25" spans="1:2" x14ac:dyDescent="0.2">
      <c r="A25" s="141"/>
      <c r="B25" s="141"/>
    </row>
    <row r="26" spans="1:2" x14ac:dyDescent="0.2">
      <c r="A26" s="141"/>
      <c r="B26" s="141"/>
    </row>
    <row r="27" spans="1:2" x14ac:dyDescent="0.2">
      <c r="A27" s="141"/>
      <c r="B27" s="141"/>
    </row>
    <row r="28" spans="1:2" x14ac:dyDescent="0.2">
      <c r="A28" s="141"/>
      <c r="B28" s="141"/>
    </row>
    <row r="29" spans="1:2" x14ac:dyDescent="0.2">
      <c r="A29" s="141"/>
      <c r="B29" s="141"/>
    </row>
    <row r="30" spans="1:2" x14ac:dyDescent="0.2">
      <c r="A30" s="141"/>
      <c r="B30" s="141"/>
    </row>
    <row r="31" spans="1:2" x14ac:dyDescent="0.2">
      <c r="A31" s="141"/>
      <c r="B31" s="141"/>
    </row>
    <row r="32" spans="1:2" x14ac:dyDescent="0.2">
      <c r="A32" s="141"/>
      <c r="B32" s="141"/>
    </row>
    <row r="33" spans="1:2" x14ac:dyDescent="0.2">
      <c r="A33" s="141"/>
      <c r="B33" s="141"/>
    </row>
    <row r="34" spans="1:2" x14ac:dyDescent="0.2">
      <c r="A34" s="141"/>
      <c r="B34" s="141"/>
    </row>
    <row r="35" spans="1:2" x14ac:dyDescent="0.2">
      <c r="A35" s="141"/>
      <c r="B35" s="141"/>
    </row>
    <row r="36" spans="1:2" x14ac:dyDescent="0.2">
      <c r="A36" s="141"/>
      <c r="B36" s="141"/>
    </row>
    <row r="37" spans="1:2" x14ac:dyDescent="0.2">
      <c r="A37" s="141"/>
      <c r="B37" s="141"/>
    </row>
    <row r="38" spans="1:2" x14ac:dyDescent="0.2">
      <c r="A38" s="141"/>
      <c r="B38" s="141"/>
    </row>
    <row r="39" spans="1:2" x14ac:dyDescent="0.2">
      <c r="A39" s="141"/>
      <c r="B39" s="141"/>
    </row>
    <row r="40" spans="1:2" x14ac:dyDescent="0.2">
      <c r="A40" s="141"/>
      <c r="B40" s="141"/>
    </row>
    <row r="41" spans="1:2" x14ac:dyDescent="0.2">
      <c r="A41" s="141"/>
      <c r="B41" s="141"/>
    </row>
    <row r="42" spans="1:2" x14ac:dyDescent="0.2">
      <c r="A42" s="141"/>
      <c r="B42" s="141"/>
    </row>
    <row r="43" spans="1:2" x14ac:dyDescent="0.2">
      <c r="A43" s="141"/>
      <c r="B43" s="141"/>
    </row>
    <row r="44" spans="1:2" x14ac:dyDescent="0.2">
      <c r="A44" s="141"/>
      <c r="B44" s="141"/>
    </row>
    <row r="45" spans="1:2" x14ac:dyDescent="0.2">
      <c r="A45" s="141"/>
      <c r="B45" s="141"/>
    </row>
    <row r="46" spans="1:2" x14ac:dyDescent="0.2">
      <c r="A46" s="141"/>
      <c r="B46" s="141"/>
    </row>
    <row r="47" spans="1:2" x14ac:dyDescent="0.2">
      <c r="A47" s="141"/>
      <c r="B47" s="141"/>
    </row>
    <row r="48" spans="1:2" x14ac:dyDescent="0.2">
      <c r="A48" s="141"/>
      <c r="B48" s="141"/>
    </row>
    <row r="49" spans="1:2" x14ac:dyDescent="0.2">
      <c r="A49" s="141"/>
      <c r="B49" s="141"/>
    </row>
    <row r="50" spans="1:2" x14ac:dyDescent="0.2">
      <c r="A50" s="141"/>
      <c r="B50" s="141"/>
    </row>
  </sheetData>
  <phoneticPr fontId="0" type="noConversion"/>
  <hyperlinks>
    <hyperlink ref="B3" r:id="rId1" xr:uid="{00000000-0004-0000-0300-000000000000}"/>
    <hyperlink ref="B5" r:id="rId2" xr:uid="{00000000-0004-0000-0300-000002000000}"/>
    <hyperlink ref="B9" r:id="rId3" xr:uid="{7BDDE791-7A27-494E-B22B-920543C6F039}"/>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V303"/>
  <sheetViews>
    <sheetView zoomScaleNormal="100" workbookViewId="0">
      <pane ySplit="2" topLeftCell="A3" activePane="bottomLeft" state="frozen"/>
      <selection pane="bottomLeft" activeCell="A3" sqref="A3"/>
    </sheetView>
  </sheetViews>
  <sheetFormatPr defaultRowHeight="12.75" x14ac:dyDescent="0.2"/>
  <cols>
    <col min="1" max="1" width="11.28515625" style="97" customWidth="1"/>
    <col min="2" max="2" width="31.140625" style="105" customWidth="1"/>
    <col min="3" max="3" width="87.5703125" customWidth="1"/>
  </cols>
  <sheetData>
    <row r="1" spans="1:3" x14ac:dyDescent="0.2">
      <c r="A1" s="194" t="s">
        <v>18</v>
      </c>
      <c r="B1" s="194"/>
      <c r="C1" s="253" t="s">
        <v>45</v>
      </c>
    </row>
    <row r="2" spans="1:3" x14ac:dyDescent="0.2">
      <c r="A2" s="195" t="s">
        <v>19</v>
      </c>
      <c r="B2" s="195" t="s">
        <v>68</v>
      </c>
      <c r="C2" s="254"/>
    </row>
    <row r="4" spans="1:3" x14ac:dyDescent="0.2">
      <c r="A4" s="220" t="s">
        <v>20</v>
      </c>
    </row>
    <row r="5" spans="1:3" s="156" customFormat="1" x14ac:dyDescent="0.2">
      <c r="A5" s="97">
        <v>39644</v>
      </c>
      <c r="B5" s="196" t="s">
        <v>142</v>
      </c>
      <c r="C5" s="156" t="s">
        <v>135</v>
      </c>
    </row>
    <row r="6" spans="1:3" s="156" customFormat="1" x14ac:dyDescent="0.2">
      <c r="A6" s="97">
        <v>40114</v>
      </c>
      <c r="B6" s="196" t="s">
        <v>141</v>
      </c>
      <c r="C6" s="156" t="s">
        <v>135</v>
      </c>
    </row>
    <row r="7" spans="1:3" s="156" customFormat="1" x14ac:dyDescent="0.2">
      <c r="A7" s="97">
        <v>40267</v>
      </c>
      <c r="B7" s="196" t="s">
        <v>163</v>
      </c>
      <c r="C7" s="156" t="s">
        <v>135</v>
      </c>
    </row>
    <row r="8" spans="1:3" s="156" customFormat="1" x14ac:dyDescent="0.2">
      <c r="A8" s="97">
        <v>40267</v>
      </c>
      <c r="B8" s="196" t="s">
        <v>161</v>
      </c>
      <c r="C8" s="156" t="s">
        <v>135</v>
      </c>
    </row>
    <row r="9" spans="1:3" s="156" customFormat="1" x14ac:dyDescent="0.2">
      <c r="A9" s="97">
        <v>40267</v>
      </c>
      <c r="B9" s="196" t="s">
        <v>162</v>
      </c>
      <c r="C9" s="156" t="s">
        <v>135</v>
      </c>
    </row>
    <row r="10" spans="1:3" s="156" customFormat="1" x14ac:dyDescent="0.2">
      <c r="A10" s="97">
        <v>40549</v>
      </c>
      <c r="B10" s="196" t="s">
        <v>160</v>
      </c>
      <c r="C10" s="156" t="s">
        <v>212</v>
      </c>
    </row>
    <row r="11" spans="1:3" s="156" customFormat="1" x14ac:dyDescent="0.2">
      <c r="A11" s="97">
        <v>41045</v>
      </c>
      <c r="B11" s="196" t="s">
        <v>290</v>
      </c>
      <c r="C11" s="156" t="s">
        <v>136</v>
      </c>
    </row>
    <row r="12" spans="1:3" s="156" customFormat="1" x14ac:dyDescent="0.2">
      <c r="A12" s="97">
        <v>41045</v>
      </c>
      <c r="B12" s="196" t="s">
        <v>294</v>
      </c>
      <c r="C12" s="156" t="s">
        <v>135</v>
      </c>
    </row>
    <row r="13" spans="1:3" s="156" customFormat="1" x14ac:dyDescent="0.2">
      <c r="A13" s="97">
        <v>41045</v>
      </c>
      <c r="B13" s="196" t="s">
        <v>295</v>
      </c>
      <c r="C13" s="156" t="s">
        <v>293</v>
      </c>
    </row>
    <row r="14" spans="1:3" s="156" customFormat="1" x14ac:dyDescent="0.2">
      <c r="A14" s="97">
        <v>41045</v>
      </c>
      <c r="B14" s="196" t="s">
        <v>289</v>
      </c>
      <c r="C14" s="156" t="s">
        <v>136</v>
      </c>
    </row>
    <row r="15" spans="1:3" s="156" customFormat="1" x14ac:dyDescent="0.2">
      <c r="A15" s="97">
        <v>41045</v>
      </c>
      <c r="B15" s="196" t="s">
        <v>291</v>
      </c>
      <c r="C15" s="156" t="s">
        <v>136</v>
      </c>
    </row>
    <row r="16" spans="1:3" s="156" customFormat="1" x14ac:dyDescent="0.2">
      <c r="A16" s="97">
        <v>41045</v>
      </c>
      <c r="B16" s="196" t="s">
        <v>292</v>
      </c>
      <c r="C16" s="156" t="s">
        <v>293</v>
      </c>
    </row>
    <row r="17" spans="1:3" s="156" customFormat="1" x14ac:dyDescent="0.2">
      <c r="A17" s="97">
        <v>41045</v>
      </c>
      <c r="B17" s="196" t="s">
        <v>216</v>
      </c>
      <c r="C17" s="156" t="s">
        <v>136</v>
      </c>
    </row>
    <row r="18" spans="1:3" s="156" customFormat="1" x14ac:dyDescent="0.2">
      <c r="A18" s="97">
        <v>41045</v>
      </c>
      <c r="B18" s="196" t="s">
        <v>288</v>
      </c>
      <c r="C18" s="156" t="s">
        <v>136</v>
      </c>
    </row>
    <row r="19" spans="1:3" s="157" customFormat="1" x14ac:dyDescent="0.2">
      <c r="A19" s="155">
        <v>41169</v>
      </c>
      <c r="B19" s="162" t="s">
        <v>298</v>
      </c>
      <c r="C19" s="157" t="s">
        <v>301</v>
      </c>
    </row>
    <row r="20" spans="1:3" s="157" customFormat="1" x14ac:dyDescent="0.2">
      <c r="A20" s="155">
        <v>41169</v>
      </c>
      <c r="B20" s="162" t="s">
        <v>298</v>
      </c>
      <c r="C20" s="157" t="s">
        <v>300</v>
      </c>
    </row>
    <row r="21" spans="1:3" s="157" customFormat="1" x14ac:dyDescent="0.2">
      <c r="A21" s="155">
        <v>41169</v>
      </c>
      <c r="B21" s="162" t="s">
        <v>298</v>
      </c>
      <c r="C21" s="157" t="s">
        <v>299</v>
      </c>
    </row>
    <row r="22" spans="1:3" s="157" customFormat="1" x14ac:dyDescent="0.2">
      <c r="A22" s="155">
        <v>41169</v>
      </c>
      <c r="B22" s="162" t="s">
        <v>302</v>
      </c>
      <c r="C22" s="157" t="s">
        <v>303</v>
      </c>
    </row>
    <row r="23" spans="1:3" s="157" customFormat="1" x14ac:dyDescent="0.2">
      <c r="A23" s="155">
        <v>41169</v>
      </c>
      <c r="B23" s="162" t="s">
        <v>304</v>
      </c>
      <c r="C23" s="157" t="s">
        <v>305</v>
      </c>
    </row>
    <row r="24" spans="1:3" s="157" customFormat="1" x14ac:dyDescent="0.2">
      <c r="A24" s="155">
        <v>41169</v>
      </c>
      <c r="B24" s="162" t="s">
        <v>164</v>
      </c>
      <c r="C24" s="157" t="s">
        <v>307</v>
      </c>
    </row>
    <row r="25" spans="1:3" s="156" customFormat="1" x14ac:dyDescent="0.2">
      <c r="A25" s="97">
        <v>41438</v>
      </c>
      <c r="B25" s="196" t="s">
        <v>346</v>
      </c>
      <c r="C25" s="156" t="s">
        <v>135</v>
      </c>
    </row>
    <row r="26" spans="1:3" s="156" customFormat="1" x14ac:dyDescent="0.2">
      <c r="A26" s="97">
        <v>41438</v>
      </c>
      <c r="B26" s="196" t="s">
        <v>347</v>
      </c>
      <c r="C26" s="156" t="s">
        <v>135</v>
      </c>
    </row>
    <row r="27" spans="1:3" x14ac:dyDescent="0.2">
      <c r="A27" s="155">
        <v>41641</v>
      </c>
      <c r="B27" s="162" t="s">
        <v>160</v>
      </c>
      <c r="C27" s="157" t="s">
        <v>357</v>
      </c>
    </row>
    <row r="28" spans="1:3" x14ac:dyDescent="0.2">
      <c r="A28" s="155" t="s">
        <v>227</v>
      </c>
      <c r="B28" s="162" t="s">
        <v>363</v>
      </c>
      <c r="C28" s="157" t="s">
        <v>358</v>
      </c>
    </row>
    <row r="29" spans="1:3" x14ac:dyDescent="0.2">
      <c r="A29" s="155" t="s">
        <v>227</v>
      </c>
      <c r="B29" s="162" t="s">
        <v>363</v>
      </c>
      <c r="C29" s="157" t="s">
        <v>359</v>
      </c>
    </row>
    <row r="30" spans="1:3" x14ac:dyDescent="0.2">
      <c r="A30" s="155" t="s">
        <v>227</v>
      </c>
      <c r="B30" s="162" t="s">
        <v>363</v>
      </c>
      <c r="C30" s="157" t="s">
        <v>360</v>
      </c>
    </row>
    <row r="31" spans="1:3" x14ac:dyDescent="0.2">
      <c r="A31" s="155" t="s">
        <v>227</v>
      </c>
      <c r="B31" s="162" t="s">
        <v>363</v>
      </c>
      <c r="C31" s="157" t="s">
        <v>361</v>
      </c>
    </row>
    <row r="32" spans="1:3" x14ac:dyDescent="0.2">
      <c r="A32" s="155" t="s">
        <v>227</v>
      </c>
      <c r="B32" s="162" t="s">
        <v>363</v>
      </c>
      <c r="C32" s="157" t="s">
        <v>362</v>
      </c>
    </row>
    <row r="33" spans="1:3" x14ac:dyDescent="0.2">
      <c r="A33" s="155">
        <v>41641</v>
      </c>
      <c r="B33" s="162" t="s">
        <v>347</v>
      </c>
      <c r="C33" s="157" t="s">
        <v>350</v>
      </c>
    </row>
    <row r="34" spans="1:3" x14ac:dyDescent="0.2">
      <c r="A34" s="155" t="s">
        <v>227</v>
      </c>
      <c r="B34" s="162" t="s">
        <v>364</v>
      </c>
      <c r="C34" s="157" t="s">
        <v>351</v>
      </c>
    </row>
    <row r="35" spans="1:3" x14ac:dyDescent="0.2">
      <c r="A35" s="155" t="s">
        <v>227</v>
      </c>
      <c r="B35" s="162" t="s">
        <v>364</v>
      </c>
      <c r="C35" s="157" t="s">
        <v>352</v>
      </c>
    </row>
    <row r="36" spans="1:3" x14ac:dyDescent="0.2">
      <c r="A36" s="155" t="s">
        <v>227</v>
      </c>
      <c r="B36" s="162" t="s">
        <v>364</v>
      </c>
      <c r="C36" s="157" t="s">
        <v>353</v>
      </c>
    </row>
    <row r="37" spans="1:3" s="156" customFormat="1" x14ac:dyDescent="0.2">
      <c r="A37" s="97">
        <v>41835</v>
      </c>
      <c r="B37" s="196" t="s">
        <v>394</v>
      </c>
      <c r="C37" s="156" t="s">
        <v>395</v>
      </c>
    </row>
    <row r="38" spans="1:3" s="157" customFormat="1" ht="25.5" x14ac:dyDescent="0.2">
      <c r="A38" s="155">
        <v>42216</v>
      </c>
      <c r="B38" s="162" t="s">
        <v>216</v>
      </c>
      <c r="C38" s="203" t="s">
        <v>412</v>
      </c>
    </row>
    <row r="39" spans="1:3" s="205" customFormat="1" ht="38.25" x14ac:dyDescent="0.2">
      <c r="A39" s="210">
        <v>42830</v>
      </c>
      <c r="B39" s="211" t="s">
        <v>289</v>
      </c>
      <c r="C39" s="212" t="s">
        <v>424</v>
      </c>
    </row>
    <row r="40" spans="1:3" s="156" customFormat="1" ht="25.5" x14ac:dyDescent="0.2">
      <c r="A40" s="210">
        <v>42830</v>
      </c>
      <c r="B40" s="211" t="s">
        <v>216</v>
      </c>
      <c r="C40" s="203" t="s">
        <v>475</v>
      </c>
    </row>
    <row r="41" spans="1:3" s="157" customFormat="1" x14ac:dyDescent="0.2">
      <c r="A41" s="155">
        <v>43335</v>
      </c>
      <c r="B41" s="162" t="s">
        <v>435</v>
      </c>
      <c r="C41" s="157" t="s">
        <v>395</v>
      </c>
    </row>
    <row r="42" spans="1:3" s="213" customFormat="1" x14ac:dyDescent="0.2">
      <c r="A42" s="210">
        <v>43567</v>
      </c>
      <c r="B42" s="211" t="s">
        <v>435</v>
      </c>
      <c r="C42" s="212" t="s">
        <v>458</v>
      </c>
    </row>
    <row r="43" spans="1:3" x14ac:dyDescent="0.2">
      <c r="A43" s="159">
        <v>44317</v>
      </c>
      <c r="B43" s="196" t="s">
        <v>478</v>
      </c>
      <c r="C43" s="156" t="s">
        <v>477</v>
      </c>
    </row>
    <row r="44" spans="1:3" x14ac:dyDescent="0.2">
      <c r="A44" s="159">
        <v>44317</v>
      </c>
      <c r="B44" s="196" t="s">
        <v>476</v>
      </c>
      <c r="C44" s="156" t="s">
        <v>395</v>
      </c>
    </row>
    <row r="45" spans="1:3" s="157" customFormat="1" x14ac:dyDescent="0.2">
      <c r="A45" s="155">
        <v>44620</v>
      </c>
      <c r="B45" s="162" t="s">
        <v>435</v>
      </c>
      <c r="C45" s="157" t="s">
        <v>483</v>
      </c>
    </row>
    <row r="46" spans="1:3" x14ac:dyDescent="0.2">
      <c r="A46" s="155" t="s">
        <v>124</v>
      </c>
      <c r="B46" s="162"/>
      <c r="C46" s="157"/>
    </row>
    <row r="47" spans="1:3" x14ac:dyDescent="0.2">
      <c r="A47" s="155"/>
      <c r="B47" s="162"/>
      <c r="C47" s="157"/>
    </row>
    <row r="48" spans="1:3" x14ac:dyDescent="0.2">
      <c r="A48" s="155"/>
      <c r="B48" s="162"/>
      <c r="C48" s="157"/>
    </row>
    <row r="49" spans="1:3" x14ac:dyDescent="0.2">
      <c r="A49" s="220" t="s">
        <v>21</v>
      </c>
    </row>
    <row r="50" spans="1:3" x14ac:dyDescent="0.2">
      <c r="A50" s="98">
        <v>39644</v>
      </c>
      <c r="B50" s="105" t="s">
        <v>298</v>
      </c>
      <c r="C50" t="s">
        <v>127</v>
      </c>
    </row>
    <row r="51" spans="1:3" x14ac:dyDescent="0.2">
      <c r="A51" s="98">
        <v>39644</v>
      </c>
      <c r="B51" s="105" t="s">
        <v>298</v>
      </c>
      <c r="C51" t="s">
        <v>128</v>
      </c>
    </row>
    <row r="52" spans="1:3" s="157" customFormat="1" x14ac:dyDescent="0.2">
      <c r="A52" s="155">
        <v>39644</v>
      </c>
      <c r="B52" s="162" t="s">
        <v>123</v>
      </c>
      <c r="C52" s="157" t="s">
        <v>396</v>
      </c>
    </row>
    <row r="53" spans="1:3" s="157" customFormat="1" x14ac:dyDescent="0.2">
      <c r="A53" s="160">
        <v>39665</v>
      </c>
      <c r="B53" s="162" t="s">
        <v>130</v>
      </c>
      <c r="C53" s="157" t="s">
        <v>131</v>
      </c>
    </row>
    <row r="54" spans="1:3" s="157" customFormat="1" x14ac:dyDescent="0.2">
      <c r="A54" s="160">
        <v>39665</v>
      </c>
      <c r="B54" s="162" t="s">
        <v>298</v>
      </c>
      <c r="C54" s="157" t="s">
        <v>165</v>
      </c>
    </row>
    <row r="55" spans="1:3" x14ac:dyDescent="0.2">
      <c r="A55" s="159">
        <v>39665</v>
      </c>
      <c r="B55" s="196" t="s">
        <v>132</v>
      </c>
      <c r="C55" s="156" t="s">
        <v>133</v>
      </c>
    </row>
    <row r="56" spans="1:3" x14ac:dyDescent="0.2">
      <c r="A56" s="159">
        <v>39665</v>
      </c>
      <c r="B56" s="196" t="s">
        <v>134</v>
      </c>
      <c r="C56" s="156" t="s">
        <v>133</v>
      </c>
    </row>
    <row r="57" spans="1:3" x14ac:dyDescent="0.2">
      <c r="A57" s="159">
        <v>39665</v>
      </c>
      <c r="B57" s="196" t="s">
        <v>137</v>
      </c>
      <c r="C57" s="156" t="s">
        <v>133</v>
      </c>
    </row>
    <row r="58" spans="1:3" x14ac:dyDescent="0.2">
      <c r="A58" s="98">
        <v>40018</v>
      </c>
      <c r="B58" s="162" t="s">
        <v>144</v>
      </c>
      <c r="C58" s="157" t="s">
        <v>147</v>
      </c>
    </row>
    <row r="59" spans="1:3" x14ac:dyDescent="0.2">
      <c r="A59" s="159">
        <v>40072</v>
      </c>
      <c r="B59" s="196" t="s">
        <v>143</v>
      </c>
      <c r="C59" s="156" t="s">
        <v>133</v>
      </c>
    </row>
    <row r="60" spans="1:3" s="157" customFormat="1" x14ac:dyDescent="0.2">
      <c r="A60" s="160">
        <v>40080</v>
      </c>
      <c r="B60" s="162" t="s">
        <v>145</v>
      </c>
      <c r="C60" s="157" t="s">
        <v>146</v>
      </c>
    </row>
    <row r="61" spans="1:3" s="157" customFormat="1" x14ac:dyDescent="0.2">
      <c r="A61" s="160">
        <v>40086</v>
      </c>
      <c r="B61" s="162" t="s">
        <v>150</v>
      </c>
      <c r="C61" s="157" t="s">
        <v>152</v>
      </c>
    </row>
    <row r="62" spans="1:3" s="157" customFormat="1" x14ac:dyDescent="0.2">
      <c r="A62" s="155">
        <v>40086</v>
      </c>
      <c r="B62" s="162" t="s">
        <v>151</v>
      </c>
      <c r="C62" s="157" t="s">
        <v>153</v>
      </c>
    </row>
    <row r="63" spans="1:3" s="157" customFormat="1" x14ac:dyDescent="0.2">
      <c r="A63" s="160">
        <v>40086</v>
      </c>
      <c r="B63" s="162" t="s">
        <v>298</v>
      </c>
      <c r="C63" s="157" t="s">
        <v>148</v>
      </c>
    </row>
    <row r="64" spans="1:3" s="157" customFormat="1" x14ac:dyDescent="0.2">
      <c r="A64" s="160">
        <v>40086</v>
      </c>
      <c r="B64" s="162" t="s">
        <v>149</v>
      </c>
      <c r="C64" s="157" t="s">
        <v>154</v>
      </c>
    </row>
    <row r="65" spans="1:3" s="156" customFormat="1" x14ac:dyDescent="0.2">
      <c r="A65" s="97">
        <v>40200</v>
      </c>
      <c r="B65" s="196" t="s">
        <v>155</v>
      </c>
      <c r="C65" s="156" t="s">
        <v>133</v>
      </c>
    </row>
    <row r="66" spans="1:3" s="156" customFormat="1" x14ac:dyDescent="0.2">
      <c r="A66" s="97">
        <v>40200</v>
      </c>
      <c r="B66" s="196" t="s">
        <v>156</v>
      </c>
      <c r="C66" s="156" t="s">
        <v>133</v>
      </c>
    </row>
    <row r="67" spans="1:3" s="156" customFormat="1" x14ac:dyDescent="0.2">
      <c r="A67" s="97">
        <v>40200</v>
      </c>
      <c r="B67" s="196" t="s">
        <v>157</v>
      </c>
      <c r="C67" s="156" t="s">
        <v>159</v>
      </c>
    </row>
    <row r="68" spans="1:3" s="156" customFormat="1" x14ac:dyDescent="0.2">
      <c r="A68" s="97">
        <v>40200</v>
      </c>
      <c r="B68" s="196" t="s">
        <v>158</v>
      </c>
      <c r="C68" s="156" t="s">
        <v>159</v>
      </c>
    </row>
    <row r="69" spans="1:3" s="156" customFormat="1" x14ac:dyDescent="0.2">
      <c r="A69" s="97">
        <v>40200</v>
      </c>
      <c r="B69" s="196" t="s">
        <v>123</v>
      </c>
      <c r="C69" s="156" t="s">
        <v>159</v>
      </c>
    </row>
    <row r="70" spans="1:3" s="157" customFormat="1" x14ac:dyDescent="0.2">
      <c r="A70" s="155">
        <v>40281</v>
      </c>
      <c r="B70" s="162" t="s">
        <v>168</v>
      </c>
      <c r="C70" s="157" t="s">
        <v>167</v>
      </c>
    </row>
    <row r="71" spans="1:3" s="157" customFormat="1" x14ac:dyDescent="0.2">
      <c r="A71" s="155">
        <v>40281</v>
      </c>
      <c r="B71" s="162" t="s">
        <v>149</v>
      </c>
      <c r="C71" s="157" t="s">
        <v>169</v>
      </c>
    </row>
    <row r="72" spans="1:3" s="157" customFormat="1" x14ac:dyDescent="0.2">
      <c r="A72" s="155" t="s">
        <v>171</v>
      </c>
      <c r="B72" s="162" t="s">
        <v>172</v>
      </c>
      <c r="C72" s="157" t="s">
        <v>170</v>
      </c>
    </row>
    <row r="73" spans="1:3" s="157" customFormat="1" x14ac:dyDescent="0.2">
      <c r="A73" s="155">
        <v>40281</v>
      </c>
      <c r="B73" s="162" t="s">
        <v>173</v>
      </c>
      <c r="C73" s="157" t="s">
        <v>174</v>
      </c>
    </row>
    <row r="74" spans="1:3" x14ac:dyDescent="0.2">
      <c r="A74" s="155">
        <v>40386</v>
      </c>
      <c r="B74" s="162" t="s">
        <v>130</v>
      </c>
      <c r="C74" s="157" t="s">
        <v>177</v>
      </c>
    </row>
    <row r="75" spans="1:3" x14ac:dyDescent="0.2">
      <c r="A75" s="155">
        <v>40574</v>
      </c>
      <c r="B75" s="162" t="s">
        <v>107</v>
      </c>
      <c r="C75" s="162" t="s">
        <v>179</v>
      </c>
    </row>
    <row r="76" spans="1:3" x14ac:dyDescent="0.2">
      <c r="A76" s="155" t="s">
        <v>171</v>
      </c>
      <c r="B76" s="162" t="s">
        <v>182</v>
      </c>
      <c r="C76" s="162" t="s">
        <v>180</v>
      </c>
    </row>
    <row r="77" spans="1:3" x14ac:dyDescent="0.2">
      <c r="A77" s="155" t="s">
        <v>171</v>
      </c>
      <c r="B77" s="162" t="s">
        <v>182</v>
      </c>
      <c r="C77" s="162" t="s">
        <v>181</v>
      </c>
    </row>
    <row r="78" spans="1:3" x14ac:dyDescent="0.2">
      <c r="A78" s="155">
        <v>40574</v>
      </c>
      <c r="B78" s="162" t="s">
        <v>138</v>
      </c>
      <c r="C78" s="162" t="s">
        <v>183</v>
      </c>
    </row>
    <row r="79" spans="1:3" x14ac:dyDescent="0.2">
      <c r="A79" s="155" t="s">
        <v>171</v>
      </c>
      <c r="B79" s="162" t="s">
        <v>186</v>
      </c>
      <c r="C79" s="157" t="s">
        <v>184</v>
      </c>
    </row>
    <row r="80" spans="1:3" x14ac:dyDescent="0.2">
      <c r="A80" s="155" t="s">
        <v>171</v>
      </c>
      <c r="B80" s="162" t="s">
        <v>186</v>
      </c>
      <c r="C80" s="157" t="s">
        <v>185</v>
      </c>
    </row>
    <row r="81" spans="1:3" x14ac:dyDescent="0.2">
      <c r="A81" s="155">
        <v>40574</v>
      </c>
      <c r="B81" s="162" t="s">
        <v>139</v>
      </c>
      <c r="C81" s="105" t="s">
        <v>187</v>
      </c>
    </row>
    <row r="82" spans="1:3" x14ac:dyDescent="0.2">
      <c r="A82" s="155" t="s">
        <v>171</v>
      </c>
      <c r="B82" s="162" t="s">
        <v>186</v>
      </c>
      <c r="C82" s="105" t="s">
        <v>188</v>
      </c>
    </row>
    <row r="83" spans="1:3" x14ac:dyDescent="0.2">
      <c r="A83" s="155">
        <v>40574</v>
      </c>
      <c r="B83" s="162" t="s">
        <v>140</v>
      </c>
      <c r="C83" s="105" t="s">
        <v>189</v>
      </c>
    </row>
    <row r="84" spans="1:3" x14ac:dyDescent="0.2">
      <c r="A84" s="155" t="s">
        <v>171</v>
      </c>
      <c r="B84" s="162" t="s">
        <v>186</v>
      </c>
      <c r="C84" s="105" t="s">
        <v>190</v>
      </c>
    </row>
    <row r="85" spans="1:3" x14ac:dyDescent="0.2">
      <c r="A85" s="155" t="s">
        <v>171</v>
      </c>
      <c r="B85" s="162" t="s">
        <v>186</v>
      </c>
      <c r="C85" s="105" t="s">
        <v>191</v>
      </c>
    </row>
    <row r="86" spans="1:3" x14ac:dyDescent="0.2">
      <c r="A86" s="155">
        <v>40574</v>
      </c>
      <c r="B86" s="162" t="s">
        <v>109</v>
      </c>
      <c r="C86" s="105" t="s">
        <v>192</v>
      </c>
    </row>
    <row r="87" spans="1:3" s="156" customFormat="1" x14ac:dyDescent="0.2">
      <c r="A87" s="97">
        <v>40574</v>
      </c>
      <c r="B87" s="196" t="s">
        <v>110</v>
      </c>
      <c r="C87" s="156" t="s">
        <v>193</v>
      </c>
    </row>
    <row r="88" spans="1:3" x14ac:dyDescent="0.2">
      <c r="A88" s="155">
        <v>40574</v>
      </c>
      <c r="B88" s="162" t="s">
        <v>111</v>
      </c>
      <c r="C88" s="157" t="s">
        <v>194</v>
      </c>
    </row>
    <row r="89" spans="1:3" x14ac:dyDescent="0.2">
      <c r="A89" s="155" t="s">
        <v>171</v>
      </c>
      <c r="B89" s="162" t="s">
        <v>197</v>
      </c>
      <c r="C89" s="157" t="s">
        <v>195</v>
      </c>
    </row>
    <row r="90" spans="1:3" x14ac:dyDescent="0.2">
      <c r="A90" s="155">
        <v>40574</v>
      </c>
      <c r="B90" s="162" t="s">
        <v>166</v>
      </c>
      <c r="C90" s="157" t="s">
        <v>198</v>
      </c>
    </row>
    <row r="91" spans="1:3" x14ac:dyDescent="0.2">
      <c r="A91" s="155">
        <v>40574</v>
      </c>
      <c r="B91" s="162" t="s">
        <v>160</v>
      </c>
      <c r="C91" s="157" t="s">
        <v>199</v>
      </c>
    </row>
    <row r="92" spans="1:3" x14ac:dyDescent="0.2">
      <c r="A92" s="155">
        <v>40574</v>
      </c>
      <c r="B92" s="162" t="s">
        <v>142</v>
      </c>
      <c r="C92" s="157" t="s">
        <v>200</v>
      </c>
    </row>
    <row r="93" spans="1:3" x14ac:dyDescent="0.2">
      <c r="A93" s="155">
        <v>40574</v>
      </c>
      <c r="B93" s="162" t="s">
        <v>201</v>
      </c>
      <c r="C93" s="105" t="s">
        <v>202</v>
      </c>
    </row>
    <row r="94" spans="1:3" x14ac:dyDescent="0.2">
      <c r="A94" s="155">
        <v>40574</v>
      </c>
      <c r="B94" s="162" t="s">
        <v>116</v>
      </c>
      <c r="C94" s="157" t="s">
        <v>203</v>
      </c>
    </row>
    <row r="95" spans="1:3" x14ac:dyDescent="0.2">
      <c r="A95" s="155">
        <v>40574</v>
      </c>
      <c r="B95" s="162" t="s">
        <v>141</v>
      </c>
      <c r="C95" s="157" t="s">
        <v>204</v>
      </c>
    </row>
    <row r="96" spans="1:3" x14ac:dyDescent="0.2">
      <c r="A96" s="155">
        <v>40574</v>
      </c>
      <c r="B96" s="162" t="s">
        <v>117</v>
      </c>
      <c r="C96" s="157" t="s">
        <v>193</v>
      </c>
    </row>
    <row r="97" spans="1:3" x14ac:dyDescent="0.2">
      <c r="A97" s="155">
        <v>40574</v>
      </c>
      <c r="B97" s="162" t="s">
        <v>161</v>
      </c>
      <c r="C97" s="157" t="s">
        <v>205</v>
      </c>
    </row>
    <row r="98" spans="1:3" x14ac:dyDescent="0.2">
      <c r="A98" s="155">
        <v>40574</v>
      </c>
      <c r="B98" s="162" t="s">
        <v>112</v>
      </c>
      <c r="C98" s="157" t="s">
        <v>206</v>
      </c>
    </row>
    <row r="99" spans="1:3" x14ac:dyDescent="0.2">
      <c r="A99" s="155" t="s">
        <v>171</v>
      </c>
      <c r="B99" s="162" t="s">
        <v>196</v>
      </c>
      <c r="C99" t="s">
        <v>207</v>
      </c>
    </row>
    <row r="100" spans="1:3" x14ac:dyDescent="0.2">
      <c r="A100" s="155" t="s">
        <v>171</v>
      </c>
      <c r="B100" s="162" t="s">
        <v>196</v>
      </c>
      <c r="C100" t="s">
        <v>208</v>
      </c>
    </row>
    <row r="101" spans="1:3" x14ac:dyDescent="0.2">
      <c r="A101" s="155" t="s">
        <v>171</v>
      </c>
      <c r="B101" s="162" t="s">
        <v>196</v>
      </c>
      <c r="C101" t="s">
        <v>209</v>
      </c>
    </row>
    <row r="102" spans="1:3" x14ac:dyDescent="0.2">
      <c r="A102" s="155">
        <v>40574</v>
      </c>
      <c r="B102" s="105" t="s">
        <v>162</v>
      </c>
      <c r="C102" t="s">
        <v>210</v>
      </c>
    </row>
    <row r="103" spans="1:3" x14ac:dyDescent="0.2">
      <c r="A103" s="155">
        <v>40574</v>
      </c>
      <c r="B103" s="105" t="s">
        <v>113</v>
      </c>
      <c r="C103" t="s">
        <v>211</v>
      </c>
    </row>
    <row r="104" spans="1:3" x14ac:dyDescent="0.2">
      <c r="A104" s="97">
        <v>40662</v>
      </c>
      <c r="B104" s="196" t="s">
        <v>213</v>
      </c>
      <c r="C104" s="156" t="s">
        <v>133</v>
      </c>
    </row>
    <row r="105" spans="1:3" x14ac:dyDescent="0.2">
      <c r="A105" s="155">
        <v>40708</v>
      </c>
      <c r="B105" s="105" t="s">
        <v>162</v>
      </c>
      <c r="C105" t="s">
        <v>214</v>
      </c>
    </row>
    <row r="106" spans="1:3" x14ac:dyDescent="0.2">
      <c r="A106" s="155">
        <v>40708</v>
      </c>
      <c r="B106" s="105" t="s">
        <v>130</v>
      </c>
      <c r="C106" t="s">
        <v>215</v>
      </c>
    </row>
    <row r="107" spans="1:3" x14ac:dyDescent="0.2">
      <c r="A107" s="155" t="s">
        <v>171</v>
      </c>
      <c r="B107" s="162" t="s">
        <v>17</v>
      </c>
      <c r="C107" t="s">
        <v>11</v>
      </c>
    </row>
    <row r="108" spans="1:3" x14ac:dyDescent="0.2">
      <c r="A108" s="155">
        <v>40708</v>
      </c>
      <c r="B108" s="105" t="s">
        <v>130</v>
      </c>
      <c r="C108" t="s">
        <v>12</v>
      </c>
    </row>
    <row r="109" spans="1:3" x14ac:dyDescent="0.2">
      <c r="A109" s="155" t="s">
        <v>171</v>
      </c>
      <c r="B109" s="162" t="s">
        <v>17</v>
      </c>
      <c r="C109" t="s">
        <v>13</v>
      </c>
    </row>
    <row r="110" spans="1:3" x14ac:dyDescent="0.2">
      <c r="A110" s="155" t="s">
        <v>171</v>
      </c>
      <c r="B110" s="162" t="s">
        <v>17</v>
      </c>
      <c r="C110" t="s">
        <v>14</v>
      </c>
    </row>
    <row r="111" spans="1:3" x14ac:dyDescent="0.2">
      <c r="A111" s="155" t="s">
        <v>171</v>
      </c>
      <c r="B111" s="162" t="s">
        <v>17</v>
      </c>
      <c r="C111" t="s">
        <v>15</v>
      </c>
    </row>
    <row r="112" spans="1:3" x14ac:dyDescent="0.2">
      <c r="A112" s="155" t="s">
        <v>171</v>
      </c>
      <c r="B112" s="162" t="s">
        <v>17</v>
      </c>
      <c r="C112" t="s">
        <v>16</v>
      </c>
    </row>
    <row r="113" spans="1:3" s="157" customFormat="1" x14ac:dyDescent="0.2">
      <c r="A113" s="155">
        <v>40770</v>
      </c>
      <c r="B113" s="162" t="s">
        <v>150</v>
      </c>
      <c r="C113" s="157" t="s">
        <v>222</v>
      </c>
    </row>
    <row r="114" spans="1:3" s="157" customFormat="1" x14ac:dyDescent="0.2">
      <c r="A114" s="155">
        <v>40770</v>
      </c>
      <c r="B114" s="162" t="s">
        <v>217</v>
      </c>
      <c r="C114" s="157" t="s">
        <v>223</v>
      </c>
    </row>
    <row r="115" spans="1:3" s="157" customFormat="1" x14ac:dyDescent="0.2">
      <c r="A115" s="155">
        <v>40770</v>
      </c>
      <c r="B115" s="162" t="s">
        <v>151</v>
      </c>
      <c r="C115" s="157" t="s">
        <v>224</v>
      </c>
    </row>
    <row r="116" spans="1:3" s="157" customFormat="1" x14ac:dyDescent="0.2">
      <c r="A116" s="155">
        <v>40770</v>
      </c>
      <c r="B116" s="162" t="s">
        <v>218</v>
      </c>
      <c r="C116" s="157" t="s">
        <v>221</v>
      </c>
    </row>
    <row r="117" spans="1:3" s="157" customFormat="1" x14ac:dyDescent="0.2">
      <c r="A117" s="155">
        <v>40770</v>
      </c>
      <c r="B117" s="162" t="s">
        <v>219</v>
      </c>
      <c r="C117" s="157" t="s">
        <v>220</v>
      </c>
    </row>
    <row r="118" spans="1:3" s="157" customFormat="1" x14ac:dyDescent="0.2">
      <c r="A118" s="155">
        <v>40770</v>
      </c>
      <c r="B118" s="162" t="s">
        <v>225</v>
      </c>
      <c r="C118" s="157" t="s">
        <v>226</v>
      </c>
    </row>
    <row r="119" spans="1:3" s="157" customFormat="1" x14ac:dyDescent="0.2">
      <c r="A119" s="155" t="s">
        <v>227</v>
      </c>
      <c r="B119" s="162" t="s">
        <v>228</v>
      </c>
      <c r="C119" s="157" t="s">
        <v>229</v>
      </c>
    </row>
    <row r="120" spans="1:3" s="157" customFormat="1" x14ac:dyDescent="0.2">
      <c r="A120" s="155">
        <v>40770</v>
      </c>
      <c r="B120" s="162" t="s">
        <v>250</v>
      </c>
      <c r="C120" s="157" t="s">
        <v>251</v>
      </c>
    </row>
    <row r="121" spans="1:3" s="157" customFormat="1" x14ac:dyDescent="0.2">
      <c r="A121" s="155">
        <v>40770</v>
      </c>
      <c r="B121" s="162" t="s">
        <v>142</v>
      </c>
      <c r="C121" s="157" t="s">
        <v>230</v>
      </c>
    </row>
    <row r="122" spans="1:3" s="157" customFormat="1" x14ac:dyDescent="0.2">
      <c r="A122" s="155">
        <v>40770</v>
      </c>
      <c r="B122" s="162" t="s">
        <v>231</v>
      </c>
      <c r="C122" s="157" t="s">
        <v>232</v>
      </c>
    </row>
    <row r="123" spans="1:3" s="157" customFormat="1" x14ac:dyDescent="0.2">
      <c r="A123" s="155">
        <v>40770</v>
      </c>
      <c r="B123" s="197" t="s">
        <v>233</v>
      </c>
      <c r="C123" s="157" t="s">
        <v>234</v>
      </c>
    </row>
    <row r="124" spans="1:3" s="157" customFormat="1" x14ac:dyDescent="0.2">
      <c r="A124" s="155">
        <v>40770</v>
      </c>
      <c r="B124" s="162" t="s">
        <v>173</v>
      </c>
      <c r="C124" s="157" t="s">
        <v>235</v>
      </c>
    </row>
    <row r="125" spans="1:3" s="157" customFormat="1" x14ac:dyDescent="0.2">
      <c r="A125" s="155">
        <v>40770</v>
      </c>
      <c r="B125" s="162" t="s">
        <v>236</v>
      </c>
      <c r="C125" s="157" t="s">
        <v>237</v>
      </c>
    </row>
    <row r="126" spans="1:3" s="157" customFormat="1" x14ac:dyDescent="0.2">
      <c r="A126" s="155">
        <v>40770</v>
      </c>
      <c r="B126" s="162" t="s">
        <v>238</v>
      </c>
      <c r="C126" s="157" t="s">
        <v>239</v>
      </c>
    </row>
    <row r="127" spans="1:3" s="157" customFormat="1" x14ac:dyDescent="0.2">
      <c r="A127" s="155">
        <v>40770</v>
      </c>
      <c r="B127" s="162" t="s">
        <v>240</v>
      </c>
      <c r="C127" s="157" t="s">
        <v>241</v>
      </c>
    </row>
    <row r="128" spans="1:3" s="157" customFormat="1" x14ac:dyDescent="0.2">
      <c r="A128" s="155">
        <v>40770</v>
      </c>
      <c r="B128" s="162" t="s">
        <v>242</v>
      </c>
      <c r="C128" s="157" t="s">
        <v>249</v>
      </c>
    </row>
    <row r="129" spans="1:3" s="157" customFormat="1" x14ac:dyDescent="0.2">
      <c r="A129" s="155" t="s">
        <v>227</v>
      </c>
      <c r="B129" s="162" t="s">
        <v>244</v>
      </c>
      <c r="C129" s="157" t="s">
        <v>243</v>
      </c>
    </row>
    <row r="130" spans="1:3" s="157" customFormat="1" x14ac:dyDescent="0.2">
      <c r="A130" s="155">
        <v>40770</v>
      </c>
      <c r="B130" s="162" t="s">
        <v>245</v>
      </c>
      <c r="C130" s="157" t="s">
        <v>246</v>
      </c>
    </row>
    <row r="131" spans="1:3" s="157" customFormat="1" x14ac:dyDescent="0.2">
      <c r="A131" s="155">
        <v>40770</v>
      </c>
      <c r="B131" s="162" t="s">
        <v>247</v>
      </c>
      <c r="C131" s="157" t="s">
        <v>248</v>
      </c>
    </row>
    <row r="132" spans="1:3" s="157" customFormat="1" x14ac:dyDescent="0.2">
      <c r="A132" s="155">
        <v>40792</v>
      </c>
      <c r="B132" s="162" t="s">
        <v>160</v>
      </c>
      <c r="C132" s="157" t="s">
        <v>253</v>
      </c>
    </row>
    <row r="133" spans="1:3" x14ac:dyDescent="0.2">
      <c r="A133" s="97">
        <v>40839</v>
      </c>
      <c r="B133" s="196" t="s">
        <v>255</v>
      </c>
      <c r="C133" s="156" t="s">
        <v>254</v>
      </c>
    </row>
    <row r="134" spans="1:3" s="157" customFormat="1" x14ac:dyDescent="0.2">
      <c r="A134" s="155">
        <v>40839</v>
      </c>
      <c r="B134" s="162" t="s">
        <v>150</v>
      </c>
      <c r="C134" s="157" t="s">
        <v>287</v>
      </c>
    </row>
    <row r="135" spans="1:3" s="157" customFormat="1" x14ac:dyDescent="0.2">
      <c r="A135" s="155">
        <v>40839</v>
      </c>
      <c r="B135" s="162" t="s">
        <v>130</v>
      </c>
      <c r="C135" s="157" t="s">
        <v>256</v>
      </c>
    </row>
    <row r="136" spans="1:3" s="157" customFormat="1" x14ac:dyDescent="0.2">
      <c r="A136" s="155" t="s">
        <v>171</v>
      </c>
      <c r="B136" s="162" t="s">
        <v>260</v>
      </c>
      <c r="C136" s="157" t="s">
        <v>257</v>
      </c>
    </row>
    <row r="137" spans="1:3" s="157" customFormat="1" x14ac:dyDescent="0.2">
      <c r="A137" s="155" t="s">
        <v>171</v>
      </c>
      <c r="B137" s="162" t="s">
        <v>260</v>
      </c>
      <c r="C137" s="157" t="s">
        <v>258</v>
      </c>
    </row>
    <row r="138" spans="1:3" s="157" customFormat="1" x14ac:dyDescent="0.2">
      <c r="A138" s="155" t="s">
        <v>171</v>
      </c>
      <c r="B138" s="162" t="s">
        <v>260</v>
      </c>
      <c r="C138" s="157" t="s">
        <v>259</v>
      </c>
    </row>
    <row r="139" spans="1:3" s="157" customFormat="1" x14ac:dyDescent="0.2">
      <c r="A139" s="155">
        <v>40839</v>
      </c>
      <c r="B139" s="162" t="s">
        <v>109</v>
      </c>
      <c r="C139" s="157" t="s">
        <v>262</v>
      </c>
    </row>
    <row r="140" spans="1:3" s="157" customFormat="1" x14ac:dyDescent="0.2">
      <c r="A140" s="155" t="s">
        <v>171</v>
      </c>
      <c r="B140" s="162" t="s">
        <v>261</v>
      </c>
      <c r="C140" s="157" t="s">
        <v>263</v>
      </c>
    </row>
    <row r="141" spans="1:3" s="157" customFormat="1" x14ac:dyDescent="0.2">
      <c r="A141" s="155">
        <v>40839</v>
      </c>
      <c r="B141" s="162" t="s">
        <v>218</v>
      </c>
      <c r="C141" s="157" t="s">
        <v>254</v>
      </c>
    </row>
    <row r="142" spans="1:3" s="157" customFormat="1" x14ac:dyDescent="0.2">
      <c r="A142" s="155">
        <v>40839</v>
      </c>
      <c r="B142" s="162" t="s">
        <v>298</v>
      </c>
      <c r="C142" s="157" t="s">
        <v>264</v>
      </c>
    </row>
    <row r="143" spans="1:3" s="157" customFormat="1" x14ac:dyDescent="0.2">
      <c r="A143" s="155" t="s">
        <v>171</v>
      </c>
      <c r="B143" s="162" t="s">
        <v>265</v>
      </c>
      <c r="C143" s="157" t="s">
        <v>266</v>
      </c>
    </row>
    <row r="144" spans="1:3" s="157" customFormat="1" x14ac:dyDescent="0.2">
      <c r="A144" s="155" t="s">
        <v>171</v>
      </c>
      <c r="B144" s="162" t="s">
        <v>265</v>
      </c>
      <c r="C144" s="157" t="s">
        <v>267</v>
      </c>
    </row>
    <row r="145" spans="1:3" s="157" customFormat="1" x14ac:dyDescent="0.2">
      <c r="A145" s="155">
        <v>40839</v>
      </c>
      <c r="B145" s="162" t="s">
        <v>145</v>
      </c>
      <c r="C145" s="157" t="s">
        <v>268</v>
      </c>
    </row>
    <row r="146" spans="1:3" s="157" customFormat="1" x14ac:dyDescent="0.2">
      <c r="A146" s="155">
        <v>40839</v>
      </c>
      <c r="B146" s="162" t="s">
        <v>6</v>
      </c>
      <c r="C146" s="157" t="s">
        <v>3</v>
      </c>
    </row>
    <row r="147" spans="1:3" s="157" customFormat="1" x14ac:dyDescent="0.2">
      <c r="A147" s="155" t="s">
        <v>171</v>
      </c>
      <c r="B147" s="162" t="s">
        <v>7</v>
      </c>
      <c r="C147" s="157" t="s">
        <v>4</v>
      </c>
    </row>
    <row r="148" spans="1:3" s="157" customFormat="1" x14ac:dyDescent="0.2">
      <c r="A148" s="155" t="s">
        <v>171</v>
      </c>
      <c r="B148" s="162" t="s">
        <v>7</v>
      </c>
      <c r="C148" s="157" t="s">
        <v>5</v>
      </c>
    </row>
    <row r="149" spans="1:3" s="157" customFormat="1" x14ac:dyDescent="0.2">
      <c r="A149" s="155">
        <v>40839</v>
      </c>
      <c r="B149" s="162" t="s">
        <v>250</v>
      </c>
      <c r="C149" s="157" t="s">
        <v>8</v>
      </c>
    </row>
    <row r="150" spans="1:3" s="157" customFormat="1" x14ac:dyDescent="0.2">
      <c r="A150" s="155">
        <v>40839</v>
      </c>
      <c r="B150" s="162" t="s">
        <v>9</v>
      </c>
      <c r="C150" s="157" t="s">
        <v>10</v>
      </c>
    </row>
    <row r="151" spans="1:3" s="157" customFormat="1" x14ac:dyDescent="0.2">
      <c r="A151" s="155">
        <v>40839</v>
      </c>
      <c r="B151" s="162" t="s">
        <v>269</v>
      </c>
      <c r="C151" s="157" t="s">
        <v>270</v>
      </c>
    </row>
    <row r="152" spans="1:3" s="157" customFormat="1" x14ac:dyDescent="0.2">
      <c r="A152" s="155" t="s">
        <v>171</v>
      </c>
      <c r="B152" s="162" t="s">
        <v>273</v>
      </c>
      <c r="C152" s="157" t="s">
        <v>271</v>
      </c>
    </row>
    <row r="153" spans="1:3" s="157" customFormat="1" x14ac:dyDescent="0.2">
      <c r="A153" s="155" t="s">
        <v>171</v>
      </c>
      <c r="B153" s="162" t="s">
        <v>273</v>
      </c>
      <c r="C153" s="157" t="s">
        <v>272</v>
      </c>
    </row>
    <row r="154" spans="1:3" s="157" customFormat="1" x14ac:dyDescent="0.2">
      <c r="A154" s="155">
        <v>40839</v>
      </c>
      <c r="B154" s="162" t="s">
        <v>173</v>
      </c>
      <c r="C154" s="157" t="s">
        <v>254</v>
      </c>
    </row>
    <row r="155" spans="1:3" s="157" customFormat="1" x14ac:dyDescent="0.2">
      <c r="A155" s="155">
        <v>40839</v>
      </c>
      <c r="B155" s="162" t="s">
        <v>236</v>
      </c>
      <c r="C155" s="157" t="s">
        <v>274</v>
      </c>
    </row>
    <row r="156" spans="1:3" s="157" customFormat="1" x14ac:dyDescent="0.2">
      <c r="A156" s="155">
        <v>40839</v>
      </c>
      <c r="B156" s="162" t="s">
        <v>275</v>
      </c>
      <c r="C156" s="157" t="s">
        <v>276</v>
      </c>
    </row>
    <row r="157" spans="1:3" s="157" customFormat="1" x14ac:dyDescent="0.2">
      <c r="A157" s="155" t="s">
        <v>171</v>
      </c>
      <c r="B157" s="162" t="s">
        <v>227</v>
      </c>
      <c r="C157" s="157" t="s">
        <v>277</v>
      </c>
    </row>
    <row r="158" spans="1:3" s="157" customFormat="1" x14ac:dyDescent="0.2">
      <c r="A158" s="155" t="s">
        <v>171</v>
      </c>
      <c r="B158" s="162" t="s">
        <v>227</v>
      </c>
      <c r="C158" s="157" t="s">
        <v>278</v>
      </c>
    </row>
    <row r="159" spans="1:3" s="157" customFormat="1" x14ac:dyDescent="0.2">
      <c r="A159" s="155">
        <v>40839</v>
      </c>
      <c r="B159" s="162" t="s">
        <v>279</v>
      </c>
      <c r="C159" s="157" t="s">
        <v>280</v>
      </c>
    </row>
    <row r="160" spans="1:3" s="157" customFormat="1" x14ac:dyDescent="0.2">
      <c r="A160" s="155" t="s">
        <v>171</v>
      </c>
      <c r="B160" s="162" t="s">
        <v>282</v>
      </c>
      <c r="C160" s="157" t="s">
        <v>281</v>
      </c>
    </row>
    <row r="161" spans="1:3" s="157" customFormat="1" x14ac:dyDescent="0.2">
      <c r="A161" s="155">
        <v>40839</v>
      </c>
      <c r="B161" s="162" t="s">
        <v>283</v>
      </c>
      <c r="C161" s="157" t="s">
        <v>284</v>
      </c>
    </row>
    <row r="162" spans="1:3" s="157" customFormat="1" x14ac:dyDescent="0.2">
      <c r="A162" s="155" t="s">
        <v>171</v>
      </c>
      <c r="B162" s="155" t="s">
        <v>171</v>
      </c>
      <c r="C162" s="157" t="s">
        <v>285</v>
      </c>
    </row>
    <row r="163" spans="1:3" s="157" customFormat="1" x14ac:dyDescent="0.2">
      <c r="A163" s="155">
        <v>40839</v>
      </c>
      <c r="B163" s="162" t="s">
        <v>286</v>
      </c>
      <c r="C163" s="157" t="s">
        <v>0</v>
      </c>
    </row>
    <row r="164" spans="1:3" s="157" customFormat="1" x14ac:dyDescent="0.2">
      <c r="A164" s="155" t="s">
        <v>171</v>
      </c>
      <c r="B164" s="155" t="s">
        <v>171</v>
      </c>
      <c r="C164" s="157" t="s">
        <v>1</v>
      </c>
    </row>
    <row r="165" spans="1:3" s="157" customFormat="1" x14ac:dyDescent="0.2">
      <c r="A165" s="155" t="s">
        <v>171</v>
      </c>
      <c r="B165" s="155" t="s">
        <v>171</v>
      </c>
      <c r="C165" s="157" t="s">
        <v>2</v>
      </c>
    </row>
    <row r="166" spans="1:3" s="157" customFormat="1" x14ac:dyDescent="0.2">
      <c r="A166" s="155">
        <v>41169</v>
      </c>
      <c r="B166" s="162" t="s">
        <v>139</v>
      </c>
      <c r="C166" s="162" t="s">
        <v>296</v>
      </c>
    </row>
    <row r="167" spans="1:3" s="157" customFormat="1" x14ac:dyDescent="0.2">
      <c r="A167" s="155" t="s">
        <v>171</v>
      </c>
      <c r="B167" s="162" t="s">
        <v>186</v>
      </c>
      <c r="C167" s="157" t="s">
        <v>297</v>
      </c>
    </row>
    <row r="168" spans="1:3" s="157" customFormat="1" x14ac:dyDescent="0.2">
      <c r="A168" s="155">
        <v>41169</v>
      </c>
      <c r="B168" s="162" t="s">
        <v>160</v>
      </c>
      <c r="C168" s="157" t="s">
        <v>306</v>
      </c>
    </row>
    <row r="169" spans="1:3" s="157" customFormat="1" x14ac:dyDescent="0.2">
      <c r="A169" s="155">
        <v>41169</v>
      </c>
      <c r="B169" s="162" t="s">
        <v>164</v>
      </c>
      <c r="C169" s="157" t="s">
        <v>309</v>
      </c>
    </row>
    <row r="170" spans="1:3" s="157" customFormat="1" x14ac:dyDescent="0.2">
      <c r="A170" s="155">
        <v>41169</v>
      </c>
      <c r="B170" s="162" t="s">
        <v>238</v>
      </c>
      <c r="C170" s="157" t="s">
        <v>311</v>
      </c>
    </row>
    <row r="171" spans="1:3" s="157" customFormat="1" x14ac:dyDescent="0.2">
      <c r="A171" s="155" t="s">
        <v>171</v>
      </c>
      <c r="B171" s="162" t="s">
        <v>313</v>
      </c>
      <c r="C171" s="157" t="s">
        <v>312</v>
      </c>
    </row>
    <row r="172" spans="1:3" s="157" customFormat="1" x14ac:dyDescent="0.2">
      <c r="A172" s="155">
        <v>41225</v>
      </c>
      <c r="B172" s="162" t="s">
        <v>150</v>
      </c>
      <c r="C172" s="157" t="s">
        <v>314</v>
      </c>
    </row>
    <row r="173" spans="1:3" s="157" customFormat="1" x14ac:dyDescent="0.2">
      <c r="A173" s="155">
        <v>41225</v>
      </c>
      <c r="B173" s="162" t="s">
        <v>217</v>
      </c>
      <c r="C173" s="157" t="s">
        <v>314</v>
      </c>
    </row>
    <row r="174" spans="1:3" s="157" customFormat="1" x14ac:dyDescent="0.2">
      <c r="A174" s="155">
        <v>41225</v>
      </c>
      <c r="B174" s="162" t="s">
        <v>151</v>
      </c>
      <c r="C174" s="157" t="s">
        <v>315</v>
      </c>
    </row>
    <row r="175" spans="1:3" s="157" customFormat="1" x14ac:dyDescent="0.2">
      <c r="A175" s="155">
        <v>41225</v>
      </c>
      <c r="B175" s="162" t="s">
        <v>151</v>
      </c>
      <c r="C175" s="157" t="s">
        <v>339</v>
      </c>
    </row>
    <row r="176" spans="1:3" s="157" customFormat="1" x14ac:dyDescent="0.2">
      <c r="A176" s="155">
        <v>41225</v>
      </c>
      <c r="B176" s="162" t="s">
        <v>151</v>
      </c>
      <c r="C176" s="157" t="s">
        <v>340</v>
      </c>
    </row>
    <row r="177" spans="1:3" s="157" customFormat="1" x14ac:dyDescent="0.2">
      <c r="A177" s="155">
        <v>41225</v>
      </c>
      <c r="B177" s="162" t="s">
        <v>130</v>
      </c>
      <c r="C177" s="157" t="s">
        <v>316</v>
      </c>
    </row>
    <row r="178" spans="1:3" s="157" customFormat="1" x14ac:dyDescent="0.2">
      <c r="A178" s="155">
        <v>41225</v>
      </c>
      <c r="B178" s="162" t="s">
        <v>130</v>
      </c>
      <c r="C178" s="157" t="s">
        <v>317</v>
      </c>
    </row>
    <row r="179" spans="1:3" s="157" customFormat="1" x14ac:dyDescent="0.2">
      <c r="A179" s="155">
        <v>41225</v>
      </c>
      <c r="B179" s="162" t="s">
        <v>130</v>
      </c>
      <c r="C179" s="157" t="s">
        <v>318</v>
      </c>
    </row>
    <row r="180" spans="1:3" s="157" customFormat="1" x14ac:dyDescent="0.2">
      <c r="A180" s="155">
        <v>41225</v>
      </c>
      <c r="B180" s="162" t="s">
        <v>130</v>
      </c>
      <c r="C180" s="157" t="s">
        <v>319</v>
      </c>
    </row>
    <row r="181" spans="1:3" s="157" customFormat="1" x14ac:dyDescent="0.2">
      <c r="A181" s="155">
        <v>41225</v>
      </c>
      <c r="B181" s="162" t="s">
        <v>320</v>
      </c>
      <c r="C181" s="157" t="s">
        <v>321</v>
      </c>
    </row>
    <row r="182" spans="1:3" s="157" customFormat="1" x14ac:dyDescent="0.2">
      <c r="A182" s="155">
        <v>41225</v>
      </c>
      <c r="B182" s="162" t="s">
        <v>145</v>
      </c>
      <c r="C182" s="157" t="s">
        <v>322</v>
      </c>
    </row>
    <row r="183" spans="1:3" s="157" customFormat="1" x14ac:dyDescent="0.2">
      <c r="A183" s="155">
        <v>41225</v>
      </c>
      <c r="B183" s="162" t="s">
        <v>250</v>
      </c>
      <c r="C183" s="157" t="s">
        <v>323</v>
      </c>
    </row>
    <row r="184" spans="1:3" s="157" customFormat="1" x14ac:dyDescent="0.2">
      <c r="A184" s="155">
        <v>41225</v>
      </c>
      <c r="B184" s="162" t="s">
        <v>250</v>
      </c>
      <c r="C184" s="157" t="s">
        <v>341</v>
      </c>
    </row>
    <row r="185" spans="1:3" s="157" customFormat="1" x14ac:dyDescent="0.2">
      <c r="A185" s="155">
        <v>41225</v>
      </c>
      <c r="B185" s="162" t="s">
        <v>250</v>
      </c>
      <c r="C185" s="157" t="s">
        <v>324</v>
      </c>
    </row>
    <row r="186" spans="1:3" s="157" customFormat="1" x14ac:dyDescent="0.2">
      <c r="A186" s="155">
        <v>41225</v>
      </c>
      <c r="B186" s="162" t="s">
        <v>9</v>
      </c>
      <c r="C186" s="157" t="s">
        <v>325</v>
      </c>
    </row>
    <row r="187" spans="1:3" s="157" customFormat="1" x14ac:dyDescent="0.2">
      <c r="A187" s="155">
        <v>41225</v>
      </c>
      <c r="B187" s="162" t="s">
        <v>142</v>
      </c>
      <c r="C187" s="157" t="s">
        <v>326</v>
      </c>
    </row>
    <row r="188" spans="1:3" s="157" customFormat="1" x14ac:dyDescent="0.2">
      <c r="A188" s="155">
        <v>41225</v>
      </c>
      <c r="B188" s="162" t="s">
        <v>142</v>
      </c>
      <c r="C188" s="157" t="s">
        <v>327</v>
      </c>
    </row>
    <row r="189" spans="1:3" s="157" customFormat="1" x14ac:dyDescent="0.2">
      <c r="A189" s="155">
        <v>41225</v>
      </c>
      <c r="B189" s="162" t="s">
        <v>328</v>
      </c>
      <c r="C189" s="157" t="s">
        <v>329</v>
      </c>
    </row>
    <row r="190" spans="1:3" s="157" customFormat="1" x14ac:dyDescent="0.2">
      <c r="A190" s="155">
        <v>41225</v>
      </c>
      <c r="B190" s="162" t="s">
        <v>328</v>
      </c>
      <c r="C190" s="157" t="s">
        <v>309</v>
      </c>
    </row>
    <row r="191" spans="1:3" s="157" customFormat="1" x14ac:dyDescent="0.2">
      <c r="A191" s="155">
        <v>41225</v>
      </c>
      <c r="B191" s="162" t="s">
        <v>330</v>
      </c>
      <c r="C191" s="157" t="s">
        <v>331</v>
      </c>
    </row>
    <row r="192" spans="1:3" s="157" customFormat="1" x14ac:dyDescent="0.2">
      <c r="A192" s="155">
        <v>41225</v>
      </c>
      <c r="B192" s="162" t="s">
        <v>238</v>
      </c>
      <c r="C192" s="157" t="s">
        <v>332</v>
      </c>
    </row>
    <row r="193" spans="1:3" s="157" customFormat="1" x14ac:dyDescent="0.2">
      <c r="A193" s="155">
        <v>41225</v>
      </c>
      <c r="B193" s="162" t="s">
        <v>238</v>
      </c>
      <c r="C193" s="157" t="s">
        <v>336</v>
      </c>
    </row>
    <row r="194" spans="1:3" s="157" customFormat="1" x14ac:dyDescent="0.2">
      <c r="A194" s="155" t="s">
        <v>333</v>
      </c>
      <c r="B194" s="162" t="s">
        <v>334</v>
      </c>
      <c r="C194" s="157" t="s">
        <v>337</v>
      </c>
    </row>
    <row r="195" spans="1:3" s="157" customFormat="1" x14ac:dyDescent="0.2">
      <c r="A195" s="155">
        <v>41225</v>
      </c>
      <c r="B195" s="162" t="s">
        <v>238</v>
      </c>
      <c r="C195" s="157" t="s">
        <v>335</v>
      </c>
    </row>
    <row r="196" spans="1:3" s="157" customFormat="1" x14ac:dyDescent="0.2">
      <c r="A196" s="155">
        <v>41225</v>
      </c>
      <c r="B196" s="162" t="s">
        <v>286</v>
      </c>
      <c r="C196" s="157" t="s">
        <v>338</v>
      </c>
    </row>
    <row r="197" spans="1:3" s="157" customFormat="1" x14ac:dyDescent="0.2">
      <c r="A197" s="155">
        <v>41396</v>
      </c>
      <c r="B197" s="162" t="s">
        <v>130</v>
      </c>
      <c r="C197" s="157" t="s">
        <v>343</v>
      </c>
    </row>
    <row r="198" spans="1:3" x14ac:dyDescent="0.2">
      <c r="A198" s="97">
        <v>41467</v>
      </c>
      <c r="B198" s="196" t="s">
        <v>178</v>
      </c>
      <c r="C198" s="156" t="s">
        <v>348</v>
      </c>
    </row>
    <row r="199" spans="1:3" x14ac:dyDescent="0.2">
      <c r="A199" s="155">
        <v>41641</v>
      </c>
      <c r="B199" s="162" t="s">
        <v>138</v>
      </c>
      <c r="C199" s="157" t="s">
        <v>354</v>
      </c>
    </row>
    <row r="200" spans="1:3" x14ac:dyDescent="0.2">
      <c r="A200" s="155">
        <v>41641</v>
      </c>
      <c r="B200" s="162" t="s">
        <v>139</v>
      </c>
      <c r="C200" s="157" t="s">
        <v>355</v>
      </c>
    </row>
    <row r="201" spans="1:3" x14ac:dyDescent="0.2">
      <c r="A201" s="155">
        <v>41641</v>
      </c>
      <c r="B201" s="162" t="s">
        <v>140</v>
      </c>
      <c r="C201" s="157" t="s">
        <v>367</v>
      </c>
    </row>
    <row r="202" spans="1:3" x14ac:dyDescent="0.2">
      <c r="A202" s="155" t="s">
        <v>365</v>
      </c>
      <c r="B202" s="162" t="s">
        <v>366</v>
      </c>
      <c r="C202" s="157" t="s">
        <v>368</v>
      </c>
    </row>
    <row r="203" spans="1:3" x14ac:dyDescent="0.2">
      <c r="A203" s="155" t="s">
        <v>365</v>
      </c>
      <c r="B203" s="162" t="s">
        <v>366</v>
      </c>
      <c r="C203" s="157" t="s">
        <v>369</v>
      </c>
    </row>
    <row r="204" spans="1:3" x14ac:dyDescent="0.2">
      <c r="A204" s="155" t="s">
        <v>365</v>
      </c>
      <c r="B204" s="162" t="s">
        <v>366</v>
      </c>
      <c r="C204" s="157" t="s">
        <v>370</v>
      </c>
    </row>
    <row r="205" spans="1:3" x14ac:dyDescent="0.2">
      <c r="A205" s="155">
        <v>41641</v>
      </c>
      <c r="B205" s="162" t="s">
        <v>290</v>
      </c>
      <c r="C205" s="157" t="s">
        <v>372</v>
      </c>
    </row>
    <row r="206" spans="1:3" x14ac:dyDescent="0.2">
      <c r="A206" s="155" t="s">
        <v>365</v>
      </c>
      <c r="B206" s="162" t="s">
        <v>371</v>
      </c>
      <c r="C206" s="157" t="s">
        <v>373</v>
      </c>
    </row>
    <row r="207" spans="1:3" s="156" customFormat="1" x14ac:dyDescent="0.2">
      <c r="A207" s="97">
        <v>41641</v>
      </c>
      <c r="B207" s="196" t="s">
        <v>108</v>
      </c>
      <c r="C207" s="156" t="s">
        <v>349</v>
      </c>
    </row>
    <row r="208" spans="1:3" x14ac:dyDescent="0.2">
      <c r="A208" s="155">
        <v>41641</v>
      </c>
      <c r="B208" s="162" t="s">
        <v>111</v>
      </c>
      <c r="C208" s="157" t="s">
        <v>356</v>
      </c>
    </row>
    <row r="209" spans="1:3" x14ac:dyDescent="0.2">
      <c r="A209" s="155">
        <v>41641</v>
      </c>
      <c r="B209" s="162" t="s">
        <v>160</v>
      </c>
      <c r="C209" s="157" t="s">
        <v>374</v>
      </c>
    </row>
    <row r="210" spans="1:3" x14ac:dyDescent="0.2">
      <c r="A210" s="155" t="s">
        <v>227</v>
      </c>
      <c r="B210" s="162" t="s">
        <v>363</v>
      </c>
      <c r="C210" s="157" t="s">
        <v>375</v>
      </c>
    </row>
    <row r="211" spans="1:3" x14ac:dyDescent="0.2">
      <c r="A211" s="155" t="s">
        <v>227</v>
      </c>
      <c r="B211" s="162" t="s">
        <v>363</v>
      </c>
      <c r="C211" s="157" t="s">
        <v>376</v>
      </c>
    </row>
    <row r="212" spans="1:3" x14ac:dyDescent="0.2">
      <c r="A212" s="155" t="s">
        <v>227</v>
      </c>
      <c r="B212" s="162" t="s">
        <v>363</v>
      </c>
      <c r="C212" s="157" t="s">
        <v>377</v>
      </c>
    </row>
    <row r="213" spans="1:3" x14ac:dyDescent="0.2">
      <c r="A213" s="155" t="s">
        <v>227</v>
      </c>
      <c r="B213" s="162" t="s">
        <v>363</v>
      </c>
      <c r="C213" s="157" t="s">
        <v>378</v>
      </c>
    </row>
    <row r="214" spans="1:3" x14ac:dyDescent="0.2">
      <c r="A214" s="155">
        <v>41641</v>
      </c>
      <c r="B214" s="162" t="s">
        <v>164</v>
      </c>
      <c r="C214" s="157" t="s">
        <v>381</v>
      </c>
    </row>
    <row r="215" spans="1:3" x14ac:dyDescent="0.2">
      <c r="A215" s="155" t="s">
        <v>227</v>
      </c>
      <c r="B215" s="162" t="s">
        <v>380</v>
      </c>
      <c r="C215" s="157" t="s">
        <v>379</v>
      </c>
    </row>
    <row r="216" spans="1:3" x14ac:dyDescent="0.2">
      <c r="A216" s="155">
        <v>41641</v>
      </c>
      <c r="B216" s="162" t="s">
        <v>291</v>
      </c>
      <c r="C216" s="157" t="s">
        <v>382</v>
      </c>
    </row>
    <row r="217" spans="1:3" x14ac:dyDescent="0.2">
      <c r="A217" s="155" t="s">
        <v>227</v>
      </c>
      <c r="B217" s="162" t="s">
        <v>182</v>
      </c>
      <c r="C217" s="157" t="s">
        <v>383</v>
      </c>
    </row>
    <row r="218" spans="1:3" s="157" customFormat="1" x14ac:dyDescent="0.2">
      <c r="A218" s="155">
        <v>41641</v>
      </c>
      <c r="B218" s="162" t="s">
        <v>112</v>
      </c>
      <c r="C218" s="157" t="s">
        <v>398</v>
      </c>
    </row>
    <row r="219" spans="1:3" s="157" customFormat="1" x14ac:dyDescent="0.2">
      <c r="A219" s="155" t="s">
        <v>227</v>
      </c>
      <c r="B219" s="162" t="s">
        <v>384</v>
      </c>
      <c r="C219" s="157" t="s">
        <v>399</v>
      </c>
    </row>
    <row r="220" spans="1:3" x14ac:dyDescent="0.2">
      <c r="A220" s="155" t="s">
        <v>227</v>
      </c>
      <c r="B220" s="162" t="s">
        <v>384</v>
      </c>
      <c r="C220" s="157" t="s">
        <v>391</v>
      </c>
    </row>
    <row r="221" spans="1:3" x14ac:dyDescent="0.2">
      <c r="A221" s="155" t="s">
        <v>227</v>
      </c>
      <c r="B221" s="162" t="s">
        <v>384</v>
      </c>
      <c r="C221" s="157" t="s">
        <v>392</v>
      </c>
    </row>
    <row r="222" spans="1:3" x14ac:dyDescent="0.2">
      <c r="A222" s="155" t="s">
        <v>227</v>
      </c>
      <c r="B222" s="162" t="s">
        <v>384</v>
      </c>
      <c r="C222" s="157" t="s">
        <v>393</v>
      </c>
    </row>
    <row r="223" spans="1:3" x14ac:dyDescent="0.2">
      <c r="A223" s="155">
        <v>41641</v>
      </c>
      <c r="B223" s="162" t="s">
        <v>347</v>
      </c>
      <c r="C223" s="157" t="s">
        <v>385</v>
      </c>
    </row>
    <row r="224" spans="1:3" x14ac:dyDescent="0.2">
      <c r="A224" s="155" t="s">
        <v>227</v>
      </c>
      <c r="B224" s="162" t="s">
        <v>363</v>
      </c>
      <c r="C224" s="157" t="s">
        <v>386</v>
      </c>
    </row>
    <row r="225" spans="1:3" x14ac:dyDescent="0.2">
      <c r="A225" s="155">
        <v>41641</v>
      </c>
      <c r="B225" s="162" t="s">
        <v>288</v>
      </c>
      <c r="C225" s="157" t="s">
        <v>387</v>
      </c>
    </row>
    <row r="226" spans="1:3" x14ac:dyDescent="0.2">
      <c r="A226" s="155" t="s">
        <v>227</v>
      </c>
      <c r="B226" s="162" t="s">
        <v>333</v>
      </c>
      <c r="C226" s="157" t="s">
        <v>388</v>
      </c>
    </row>
    <row r="227" spans="1:3" x14ac:dyDescent="0.2">
      <c r="A227" s="155">
        <v>41641</v>
      </c>
      <c r="B227" s="162" t="s">
        <v>113</v>
      </c>
      <c r="C227" s="157" t="s">
        <v>389</v>
      </c>
    </row>
    <row r="228" spans="1:3" x14ac:dyDescent="0.2">
      <c r="A228" s="155" t="s">
        <v>227</v>
      </c>
      <c r="B228" s="162" t="s">
        <v>365</v>
      </c>
      <c r="C228" s="157" t="s">
        <v>390</v>
      </c>
    </row>
    <row r="229" spans="1:3" s="193" customFormat="1" ht="25.5" x14ac:dyDescent="0.2">
      <c r="A229" s="200">
        <v>42002</v>
      </c>
      <c r="B229" s="199" t="s">
        <v>308</v>
      </c>
      <c r="C229" s="201" t="s">
        <v>400</v>
      </c>
    </row>
    <row r="230" spans="1:3" s="156" customFormat="1" x14ac:dyDescent="0.2">
      <c r="A230" s="97">
        <v>42002</v>
      </c>
      <c r="B230" s="199" t="s">
        <v>138</v>
      </c>
      <c r="C230" s="156" t="s">
        <v>349</v>
      </c>
    </row>
    <row r="231" spans="1:3" s="156" customFormat="1" ht="63.75" x14ac:dyDescent="0.2">
      <c r="A231" s="200">
        <v>42002</v>
      </c>
      <c r="B231" s="199" t="s">
        <v>140</v>
      </c>
      <c r="C231" s="202" t="s">
        <v>406</v>
      </c>
    </row>
    <row r="232" spans="1:3" s="193" customFormat="1" x14ac:dyDescent="0.2">
      <c r="A232" s="200">
        <v>42002</v>
      </c>
      <c r="B232" s="199" t="s">
        <v>290</v>
      </c>
      <c r="C232" s="201" t="s">
        <v>401</v>
      </c>
    </row>
    <row r="233" spans="1:3" s="156" customFormat="1" x14ac:dyDescent="0.2">
      <c r="A233" s="97">
        <v>42002</v>
      </c>
      <c r="B233" s="199" t="s">
        <v>109</v>
      </c>
      <c r="C233" s="156" t="s">
        <v>349</v>
      </c>
    </row>
    <row r="234" spans="1:3" s="156" customFormat="1" x14ac:dyDescent="0.2">
      <c r="A234" s="97">
        <v>42002</v>
      </c>
      <c r="B234" s="199" t="s">
        <v>298</v>
      </c>
      <c r="C234" s="156" t="s">
        <v>349</v>
      </c>
    </row>
    <row r="235" spans="1:3" s="156" customFormat="1" x14ac:dyDescent="0.2">
      <c r="A235" s="97">
        <v>42002</v>
      </c>
      <c r="B235" s="199" t="s">
        <v>111</v>
      </c>
      <c r="C235" s="156" t="s">
        <v>349</v>
      </c>
    </row>
    <row r="236" spans="1:3" s="156" customFormat="1" x14ac:dyDescent="0.2">
      <c r="A236" s="97">
        <v>42002</v>
      </c>
      <c r="B236" s="199" t="s">
        <v>160</v>
      </c>
      <c r="C236" s="156" t="s">
        <v>403</v>
      </c>
    </row>
    <row r="237" spans="1:3" s="199" customFormat="1" ht="25.5" x14ac:dyDescent="0.2">
      <c r="A237" s="200">
        <v>42002</v>
      </c>
      <c r="B237" s="199" t="s">
        <v>164</v>
      </c>
      <c r="C237" s="201" t="s">
        <v>404</v>
      </c>
    </row>
    <row r="238" spans="1:3" s="193" customFormat="1" ht="38.25" x14ac:dyDescent="0.2">
      <c r="A238" s="200">
        <v>42002</v>
      </c>
      <c r="B238" s="199" t="s">
        <v>289</v>
      </c>
      <c r="C238" s="201" t="s">
        <v>405</v>
      </c>
    </row>
    <row r="239" spans="1:3" s="156" customFormat="1" x14ac:dyDescent="0.2">
      <c r="A239" s="97">
        <v>42002</v>
      </c>
      <c r="B239" s="196" t="s">
        <v>142</v>
      </c>
      <c r="C239" s="156" t="s">
        <v>349</v>
      </c>
    </row>
    <row r="240" spans="1:3" s="193" customFormat="1" x14ac:dyDescent="0.2">
      <c r="A240" s="200">
        <v>42002</v>
      </c>
      <c r="B240" s="199" t="s">
        <v>291</v>
      </c>
      <c r="C240" s="201" t="s">
        <v>402</v>
      </c>
    </row>
    <row r="241" spans="1:3" s="156" customFormat="1" x14ac:dyDescent="0.2">
      <c r="A241" s="97">
        <v>42002</v>
      </c>
      <c r="B241" s="199" t="s">
        <v>112</v>
      </c>
      <c r="C241" s="156" t="s">
        <v>349</v>
      </c>
    </row>
    <row r="242" spans="1:3" s="193" customFormat="1" ht="25.5" x14ac:dyDescent="0.2">
      <c r="A242" s="200">
        <v>42002</v>
      </c>
      <c r="B242" s="199" t="s">
        <v>113</v>
      </c>
      <c r="C242" s="201" t="s">
        <v>407</v>
      </c>
    </row>
    <row r="243" spans="1:3" s="157" customFormat="1" x14ac:dyDescent="0.2">
      <c r="A243" s="155">
        <v>42048</v>
      </c>
      <c r="B243" s="162" t="s">
        <v>288</v>
      </c>
      <c r="C243" s="157" t="s">
        <v>349</v>
      </c>
    </row>
    <row r="244" spans="1:3" s="156" customFormat="1" x14ac:dyDescent="0.2">
      <c r="A244" s="97">
        <v>42090</v>
      </c>
      <c r="B244" s="199" t="s">
        <v>139</v>
      </c>
      <c r="C244" s="156" t="s">
        <v>349</v>
      </c>
    </row>
    <row r="245" spans="1:3" s="156" customFormat="1" x14ac:dyDescent="0.2">
      <c r="A245" s="200">
        <v>42090</v>
      </c>
      <c r="B245" s="199" t="s">
        <v>140</v>
      </c>
      <c r="C245" s="156" t="s">
        <v>349</v>
      </c>
    </row>
    <row r="246" spans="1:3" s="193" customFormat="1" x14ac:dyDescent="0.2">
      <c r="A246" s="200">
        <v>42090</v>
      </c>
      <c r="B246" s="199" t="s">
        <v>290</v>
      </c>
      <c r="C246" s="156" t="s">
        <v>349</v>
      </c>
    </row>
    <row r="247" spans="1:3" s="193" customFormat="1" x14ac:dyDescent="0.2">
      <c r="A247" s="200">
        <v>42090</v>
      </c>
      <c r="B247" s="199" t="s">
        <v>113</v>
      </c>
      <c r="C247" s="156" t="s">
        <v>349</v>
      </c>
    </row>
    <row r="248" spans="1:3" s="157" customFormat="1" x14ac:dyDescent="0.2">
      <c r="A248" s="155">
        <v>42216</v>
      </c>
      <c r="B248" s="162" t="s">
        <v>346</v>
      </c>
      <c r="C248" s="203" t="s">
        <v>408</v>
      </c>
    </row>
    <row r="249" spans="1:3" s="157" customFormat="1" x14ac:dyDescent="0.2">
      <c r="A249" s="155">
        <v>42216</v>
      </c>
      <c r="B249" s="162" t="s">
        <v>289</v>
      </c>
      <c r="C249" s="203" t="s">
        <v>409</v>
      </c>
    </row>
    <row r="250" spans="1:3" s="213" customFormat="1" ht="38.25" x14ac:dyDescent="0.2">
      <c r="A250" s="210">
        <v>42216</v>
      </c>
      <c r="B250" s="211" t="s">
        <v>216</v>
      </c>
      <c r="C250" s="212" t="s">
        <v>411</v>
      </c>
    </row>
    <row r="251" spans="1:3" s="157" customFormat="1" x14ac:dyDescent="0.2">
      <c r="A251" s="155">
        <v>42216</v>
      </c>
      <c r="B251" s="162" t="s">
        <v>347</v>
      </c>
      <c r="C251" s="203" t="s">
        <v>410</v>
      </c>
    </row>
    <row r="252" spans="1:3" s="156" customFormat="1" x14ac:dyDescent="0.2">
      <c r="A252" s="97">
        <v>42598</v>
      </c>
      <c r="B252" s="196" t="s">
        <v>160</v>
      </c>
      <c r="C252" s="156" t="s">
        <v>414</v>
      </c>
    </row>
    <row r="253" spans="1:3" s="156" customFormat="1" ht="38.25" x14ac:dyDescent="0.2">
      <c r="A253" s="206">
        <v>42598</v>
      </c>
      <c r="B253" s="207" t="s">
        <v>164</v>
      </c>
      <c r="C253" s="202" t="s">
        <v>444</v>
      </c>
    </row>
    <row r="254" spans="1:3" s="156" customFormat="1" ht="25.5" x14ac:dyDescent="0.2">
      <c r="A254" s="206">
        <v>42598</v>
      </c>
      <c r="B254" s="207" t="s">
        <v>216</v>
      </c>
      <c r="C254" s="202" t="s">
        <v>415</v>
      </c>
    </row>
    <row r="255" spans="1:3" s="156" customFormat="1" ht="25.5" x14ac:dyDescent="0.2">
      <c r="A255" s="206">
        <v>42598</v>
      </c>
      <c r="B255" s="207" t="s">
        <v>347</v>
      </c>
      <c r="C255" s="202" t="s">
        <v>416</v>
      </c>
    </row>
    <row r="256" spans="1:3" s="157" customFormat="1" ht="25.5" x14ac:dyDescent="0.2">
      <c r="A256" s="155">
        <v>42830</v>
      </c>
      <c r="B256" s="162" t="s">
        <v>289</v>
      </c>
      <c r="C256" s="203" t="s">
        <v>423</v>
      </c>
    </row>
    <row r="257" spans="1:4" s="157" customFormat="1" x14ac:dyDescent="0.2">
      <c r="A257" s="155">
        <v>42830</v>
      </c>
      <c r="B257" s="162" t="s">
        <v>347</v>
      </c>
      <c r="C257" s="203" t="s">
        <v>422</v>
      </c>
    </row>
    <row r="258" spans="1:4" s="156" customFormat="1" ht="25.5" x14ac:dyDescent="0.2">
      <c r="A258" s="206">
        <v>43007</v>
      </c>
      <c r="B258" s="207" t="s">
        <v>289</v>
      </c>
      <c r="C258" s="202" t="s">
        <v>428</v>
      </c>
      <c r="D258" s="156" t="s">
        <v>427</v>
      </c>
    </row>
    <row r="259" spans="1:4" s="156" customFormat="1" ht="51" x14ac:dyDescent="0.2">
      <c r="A259" s="206">
        <v>43007</v>
      </c>
      <c r="B259" s="207" t="s">
        <v>291</v>
      </c>
      <c r="C259" s="202" t="s">
        <v>429</v>
      </c>
      <c r="D259" s="156" t="s">
        <v>427</v>
      </c>
    </row>
    <row r="260" spans="1:4" s="156" customFormat="1" ht="25.5" x14ac:dyDescent="0.2">
      <c r="A260" s="206">
        <v>43007</v>
      </c>
      <c r="B260" s="207" t="s">
        <v>310</v>
      </c>
      <c r="C260" s="202" t="s">
        <v>426</v>
      </c>
      <c r="D260" s="156" t="s">
        <v>427</v>
      </c>
    </row>
    <row r="261" spans="1:4" s="156" customFormat="1" ht="25.5" x14ac:dyDescent="0.2">
      <c r="A261" s="206">
        <v>43007</v>
      </c>
      <c r="B261" s="207" t="s">
        <v>216</v>
      </c>
      <c r="C261" s="202" t="s">
        <v>430</v>
      </c>
      <c r="D261" s="156" t="s">
        <v>427</v>
      </c>
    </row>
    <row r="262" spans="1:4" s="157" customFormat="1" x14ac:dyDescent="0.2">
      <c r="A262" s="210">
        <v>43157</v>
      </c>
      <c r="B262" s="211" t="s">
        <v>216</v>
      </c>
      <c r="C262" s="203" t="s">
        <v>431</v>
      </c>
    </row>
    <row r="263" spans="1:4" s="205" customFormat="1" ht="25.5" x14ac:dyDescent="0.2">
      <c r="A263" s="206">
        <v>43388</v>
      </c>
      <c r="B263" s="218" t="s">
        <v>445</v>
      </c>
      <c r="C263" s="208" t="s">
        <v>446</v>
      </c>
      <c r="D263" s="156" t="s">
        <v>427</v>
      </c>
    </row>
    <row r="264" spans="1:4" s="205" customFormat="1" ht="25.5" x14ac:dyDescent="0.2">
      <c r="A264" s="206">
        <v>43388</v>
      </c>
      <c r="B264" s="218" t="s">
        <v>447</v>
      </c>
      <c r="C264" s="208" t="s">
        <v>449</v>
      </c>
      <c r="D264" s="156" t="s">
        <v>427</v>
      </c>
    </row>
    <row r="265" spans="1:4" s="205" customFormat="1" ht="25.5" x14ac:dyDescent="0.2">
      <c r="A265" s="206">
        <v>43388</v>
      </c>
      <c r="B265" s="218" t="s">
        <v>452</v>
      </c>
      <c r="C265" s="208" t="s">
        <v>448</v>
      </c>
      <c r="D265" s="156" t="s">
        <v>427</v>
      </c>
    </row>
    <row r="266" spans="1:4" s="205" customFormat="1" ht="25.5" x14ac:dyDescent="0.2">
      <c r="A266" s="206">
        <v>43388</v>
      </c>
      <c r="B266" s="218" t="s">
        <v>453</v>
      </c>
      <c r="C266" s="208" t="s">
        <v>450</v>
      </c>
      <c r="D266" s="156" t="s">
        <v>427</v>
      </c>
    </row>
    <row r="267" spans="1:4" s="205" customFormat="1" ht="25.5" x14ac:dyDescent="0.2">
      <c r="A267" s="206">
        <v>43388</v>
      </c>
      <c r="B267" s="218" t="s">
        <v>454</v>
      </c>
      <c r="C267" s="208" t="s">
        <v>451</v>
      </c>
      <c r="D267" s="156" t="s">
        <v>427</v>
      </c>
    </row>
    <row r="268" spans="1:4" s="213" customFormat="1" ht="25.5" x14ac:dyDescent="0.2">
      <c r="A268" s="210">
        <v>43567</v>
      </c>
      <c r="B268" s="211" t="s">
        <v>435</v>
      </c>
      <c r="C268" s="212" t="s">
        <v>457</v>
      </c>
    </row>
    <row r="269" spans="1:4" s="205" customFormat="1" ht="102" x14ac:dyDescent="0.2">
      <c r="A269" s="206">
        <v>43836</v>
      </c>
      <c r="B269" s="218" t="s">
        <v>465</v>
      </c>
      <c r="C269" s="208" t="s">
        <v>464</v>
      </c>
      <c r="D269" s="156" t="s">
        <v>427</v>
      </c>
    </row>
    <row r="270" spans="1:4" s="205" customFormat="1" ht="25.5" x14ac:dyDescent="0.2">
      <c r="A270" s="206">
        <v>43836</v>
      </c>
      <c r="B270" s="218" t="s">
        <v>466</v>
      </c>
      <c r="C270" s="208" t="s">
        <v>461</v>
      </c>
      <c r="D270" s="156" t="s">
        <v>427</v>
      </c>
    </row>
    <row r="271" spans="1:4" s="205" customFormat="1" ht="25.5" x14ac:dyDescent="0.2">
      <c r="A271" s="206">
        <v>43836</v>
      </c>
      <c r="B271" s="218" t="s">
        <v>467</v>
      </c>
      <c r="C271" s="208" t="s">
        <v>349</v>
      </c>
      <c r="D271" s="156" t="s">
        <v>427</v>
      </c>
    </row>
    <row r="272" spans="1:4" s="205" customFormat="1" ht="25.5" x14ac:dyDescent="0.2">
      <c r="A272" s="206">
        <v>43836</v>
      </c>
      <c r="B272" s="218" t="s">
        <v>468</v>
      </c>
      <c r="C272" s="208" t="s">
        <v>349</v>
      </c>
      <c r="D272" s="156" t="s">
        <v>427</v>
      </c>
    </row>
    <row r="273" spans="1:256" s="205" customFormat="1" ht="102" x14ac:dyDescent="0.2">
      <c r="A273" s="206">
        <v>43836</v>
      </c>
      <c r="B273" s="218" t="s">
        <v>469</v>
      </c>
      <c r="C273" s="208" t="s">
        <v>472</v>
      </c>
      <c r="D273" s="156" t="s">
        <v>427</v>
      </c>
    </row>
    <row r="274" spans="1:256" s="205" customFormat="1" ht="25.5" x14ac:dyDescent="0.2">
      <c r="A274" s="206">
        <v>43836</v>
      </c>
      <c r="B274" s="218" t="s">
        <v>470</v>
      </c>
      <c r="C274" s="208" t="s">
        <v>462</v>
      </c>
      <c r="D274" s="156" t="s">
        <v>427</v>
      </c>
    </row>
    <row r="275" spans="1:256" s="205" customFormat="1" ht="25.5" x14ac:dyDescent="0.2">
      <c r="A275" s="206">
        <v>43836</v>
      </c>
      <c r="B275" s="218" t="s">
        <v>471</v>
      </c>
      <c r="C275" s="208" t="s">
        <v>463</v>
      </c>
      <c r="D275" s="156" t="s">
        <v>427</v>
      </c>
    </row>
    <row r="276" spans="1:256" s="205" customFormat="1" ht="51" customHeight="1" x14ac:dyDescent="0.2">
      <c r="A276" s="206">
        <v>44113</v>
      </c>
      <c r="B276" s="218" t="s">
        <v>469</v>
      </c>
      <c r="C276" s="208" t="s">
        <v>474</v>
      </c>
      <c r="D276" s="156" t="s">
        <v>427</v>
      </c>
    </row>
    <row r="277" spans="1:256" s="213" customFormat="1" ht="12.75" customHeight="1" x14ac:dyDescent="0.2">
      <c r="A277" s="210">
        <v>44474</v>
      </c>
      <c r="B277" s="219" t="s">
        <v>459</v>
      </c>
      <c r="C277" s="212" t="s">
        <v>349</v>
      </c>
      <c r="D277" s="157" t="s">
        <v>427</v>
      </c>
    </row>
    <row r="278" spans="1:256" s="213" customFormat="1" ht="12.75" customHeight="1" x14ac:dyDescent="0.2">
      <c r="A278" s="210">
        <v>44474</v>
      </c>
      <c r="B278" s="219" t="s">
        <v>346</v>
      </c>
      <c r="C278" s="212" t="s">
        <v>349</v>
      </c>
      <c r="D278" s="157" t="s">
        <v>427</v>
      </c>
    </row>
    <row r="279" spans="1:256" s="213" customFormat="1" ht="63.75" customHeight="1" x14ac:dyDescent="0.2">
      <c r="A279" s="210">
        <v>44474</v>
      </c>
      <c r="B279" s="219" t="s">
        <v>289</v>
      </c>
      <c r="C279" s="212" t="s">
        <v>479</v>
      </c>
      <c r="D279" s="157" t="s">
        <v>427</v>
      </c>
    </row>
    <row r="280" spans="1:256" s="213" customFormat="1" ht="12.75" customHeight="1" x14ac:dyDescent="0.2">
      <c r="A280" s="210">
        <v>44474</v>
      </c>
      <c r="B280" s="219" t="s">
        <v>460</v>
      </c>
      <c r="C280" s="212" t="s">
        <v>349</v>
      </c>
      <c r="D280" s="157" t="s">
        <v>427</v>
      </c>
    </row>
    <row r="281" spans="1:256" s="213" customFormat="1" ht="12.75" customHeight="1" x14ac:dyDescent="0.2">
      <c r="A281" s="210">
        <v>44474</v>
      </c>
      <c r="B281" s="219" t="s">
        <v>394</v>
      </c>
      <c r="C281" s="219" t="s">
        <v>349</v>
      </c>
      <c r="D281" s="211" t="s">
        <v>427</v>
      </c>
      <c r="E281" s="219"/>
      <c r="F281" s="219"/>
      <c r="G281" s="219"/>
      <c r="H281" s="219"/>
      <c r="I281" s="219"/>
      <c r="J281" s="219"/>
      <c r="K281" s="219"/>
      <c r="L281" s="219"/>
      <c r="M281" s="219"/>
      <c r="N281" s="219"/>
      <c r="O281" s="219"/>
      <c r="P281" s="219"/>
      <c r="Q281" s="219"/>
      <c r="R281" s="219"/>
      <c r="S281" s="219"/>
      <c r="T281" s="219"/>
      <c r="U281" s="219"/>
      <c r="V281" s="219"/>
      <c r="W281" s="219"/>
      <c r="X281" s="219"/>
      <c r="Y281" s="219"/>
      <c r="Z281" s="219"/>
      <c r="AA281" s="219"/>
      <c r="AB281" s="219"/>
      <c r="AC281" s="219"/>
      <c r="AD281" s="219"/>
      <c r="AE281" s="219"/>
      <c r="AF281" s="219"/>
      <c r="AG281" s="219"/>
      <c r="AH281" s="219"/>
      <c r="AI281" s="219"/>
      <c r="AJ281" s="219"/>
      <c r="AK281" s="219"/>
      <c r="AL281" s="219"/>
      <c r="AM281" s="219"/>
      <c r="AN281" s="219"/>
      <c r="AO281" s="219"/>
      <c r="AP281" s="219"/>
      <c r="AQ281" s="219"/>
      <c r="AR281" s="219"/>
      <c r="AS281" s="219"/>
      <c r="AT281" s="219"/>
      <c r="AU281" s="219"/>
      <c r="AV281" s="219"/>
      <c r="AW281" s="219"/>
      <c r="AX281" s="219"/>
      <c r="AY281" s="219"/>
      <c r="AZ281" s="219"/>
      <c r="BA281" s="219"/>
      <c r="BB281" s="219"/>
      <c r="BC281" s="219"/>
      <c r="BD281" s="219"/>
      <c r="BE281" s="219"/>
      <c r="BF281" s="219"/>
      <c r="BG281" s="219"/>
      <c r="BH281" s="219"/>
      <c r="BI281" s="219"/>
      <c r="BJ281" s="219"/>
      <c r="BK281" s="219"/>
      <c r="BL281" s="219"/>
      <c r="BM281" s="219"/>
      <c r="BN281" s="219"/>
      <c r="BO281" s="219"/>
      <c r="BP281" s="219"/>
      <c r="BQ281" s="219"/>
      <c r="BR281" s="219"/>
      <c r="BS281" s="219"/>
      <c r="BT281" s="219"/>
      <c r="BU281" s="219"/>
      <c r="BV281" s="219"/>
      <c r="BW281" s="219"/>
      <c r="BX281" s="219"/>
      <c r="BY281" s="219"/>
      <c r="BZ281" s="219"/>
      <c r="CA281" s="219"/>
      <c r="CB281" s="219"/>
      <c r="CC281" s="219"/>
      <c r="CD281" s="219"/>
      <c r="CE281" s="219"/>
      <c r="CF281" s="219"/>
      <c r="CG281" s="219"/>
      <c r="CH281" s="219"/>
      <c r="CI281" s="219"/>
      <c r="CJ281" s="219"/>
      <c r="CK281" s="219"/>
      <c r="CL281" s="219"/>
      <c r="CM281" s="219"/>
      <c r="CN281" s="219"/>
      <c r="CO281" s="219"/>
      <c r="CP281" s="219"/>
      <c r="CQ281" s="219"/>
      <c r="CR281" s="219"/>
      <c r="CS281" s="219"/>
      <c r="CT281" s="219"/>
      <c r="CU281" s="219"/>
      <c r="CV281" s="219"/>
      <c r="CW281" s="219"/>
      <c r="CX281" s="219"/>
      <c r="CY281" s="219"/>
      <c r="CZ281" s="219"/>
      <c r="DA281" s="219"/>
      <c r="DB281" s="219"/>
      <c r="DC281" s="219"/>
      <c r="DD281" s="219"/>
      <c r="DE281" s="219"/>
      <c r="DF281" s="219"/>
      <c r="DG281" s="219"/>
      <c r="DH281" s="219"/>
      <c r="DI281" s="219"/>
      <c r="DJ281" s="219"/>
      <c r="DK281" s="219"/>
      <c r="DL281" s="219"/>
      <c r="DM281" s="219"/>
      <c r="DN281" s="219"/>
      <c r="DO281" s="219"/>
      <c r="DP281" s="219"/>
      <c r="DQ281" s="219"/>
      <c r="DR281" s="219"/>
      <c r="DS281" s="219"/>
      <c r="DT281" s="219"/>
      <c r="DU281" s="219"/>
      <c r="DV281" s="219"/>
      <c r="DW281" s="219"/>
      <c r="DX281" s="219"/>
      <c r="DY281" s="219"/>
      <c r="DZ281" s="219"/>
      <c r="EA281" s="219"/>
      <c r="EB281" s="219"/>
      <c r="EC281" s="219"/>
      <c r="ED281" s="219"/>
      <c r="EE281" s="219"/>
      <c r="EF281" s="219"/>
      <c r="EG281" s="219"/>
      <c r="EH281" s="219"/>
      <c r="EI281" s="219"/>
      <c r="EJ281" s="219"/>
      <c r="EK281" s="219"/>
      <c r="EL281" s="219"/>
      <c r="EM281" s="219"/>
      <c r="EN281" s="219"/>
      <c r="EO281" s="219"/>
      <c r="EP281" s="219"/>
      <c r="EQ281" s="219"/>
      <c r="ER281" s="219"/>
      <c r="ES281" s="219"/>
      <c r="ET281" s="219"/>
      <c r="EU281" s="219"/>
      <c r="EV281" s="219"/>
      <c r="EW281" s="219"/>
      <c r="EX281" s="219"/>
      <c r="EY281" s="219"/>
      <c r="EZ281" s="219"/>
      <c r="FA281" s="219"/>
      <c r="FB281" s="219"/>
      <c r="FC281" s="219"/>
      <c r="FD281" s="219"/>
      <c r="FE281" s="219"/>
      <c r="FF281" s="219"/>
      <c r="FG281" s="219"/>
      <c r="FH281" s="219"/>
      <c r="FI281" s="219"/>
      <c r="FJ281" s="219"/>
      <c r="FK281" s="219"/>
      <c r="FL281" s="219"/>
      <c r="FM281" s="219"/>
      <c r="FN281" s="219"/>
      <c r="FO281" s="219"/>
      <c r="FP281" s="219"/>
      <c r="FQ281" s="219"/>
      <c r="FR281" s="219"/>
      <c r="FS281" s="219"/>
      <c r="FT281" s="219"/>
      <c r="FU281" s="219"/>
      <c r="FV281" s="219"/>
      <c r="FW281" s="219"/>
      <c r="FX281" s="219"/>
      <c r="FY281" s="219"/>
      <c r="FZ281" s="219"/>
      <c r="GA281" s="219"/>
      <c r="GB281" s="219"/>
      <c r="GC281" s="219"/>
      <c r="GD281" s="219"/>
      <c r="GE281" s="219"/>
      <c r="GF281" s="219"/>
      <c r="GG281" s="219"/>
      <c r="GH281" s="219"/>
      <c r="GI281" s="219"/>
      <c r="GJ281" s="219"/>
      <c r="GK281" s="219"/>
      <c r="GL281" s="219"/>
      <c r="GM281" s="219"/>
      <c r="GN281" s="219"/>
      <c r="GO281" s="219"/>
      <c r="GP281" s="219"/>
      <c r="GQ281" s="219"/>
      <c r="GR281" s="219"/>
      <c r="GS281" s="219"/>
      <c r="GT281" s="219"/>
      <c r="GU281" s="219"/>
      <c r="GV281" s="219"/>
      <c r="GW281" s="219"/>
      <c r="GX281" s="219"/>
      <c r="GY281" s="219"/>
      <c r="GZ281" s="219"/>
      <c r="HA281" s="219"/>
      <c r="HB281" s="219"/>
      <c r="HC281" s="219"/>
      <c r="HD281" s="219"/>
      <c r="HE281" s="219"/>
      <c r="HF281" s="219"/>
      <c r="HG281" s="219"/>
      <c r="HH281" s="219"/>
      <c r="HI281" s="219"/>
      <c r="HJ281" s="219"/>
      <c r="HK281" s="219"/>
      <c r="HL281" s="219"/>
      <c r="HM281" s="219"/>
      <c r="HN281" s="219"/>
      <c r="HO281" s="219"/>
      <c r="HP281" s="219"/>
      <c r="HQ281" s="219"/>
      <c r="HR281" s="219"/>
      <c r="HS281" s="219"/>
      <c r="HT281" s="219"/>
      <c r="HU281" s="219"/>
      <c r="HV281" s="219"/>
      <c r="HW281" s="219"/>
      <c r="HX281" s="219"/>
      <c r="HY281" s="219"/>
      <c r="HZ281" s="219"/>
      <c r="IA281" s="219"/>
      <c r="IB281" s="219"/>
      <c r="IC281" s="219"/>
      <c r="ID281" s="219"/>
      <c r="IE281" s="219"/>
      <c r="IF281" s="219"/>
      <c r="IG281" s="219"/>
      <c r="IH281" s="219"/>
      <c r="II281" s="219"/>
      <c r="IJ281" s="219"/>
      <c r="IK281" s="219"/>
      <c r="IL281" s="219"/>
      <c r="IM281" s="219"/>
      <c r="IN281" s="219"/>
      <c r="IO281" s="219"/>
      <c r="IP281" s="219"/>
      <c r="IQ281" s="219"/>
      <c r="IR281" s="219"/>
      <c r="IS281" s="219"/>
      <c r="IT281" s="219"/>
      <c r="IU281" s="219"/>
      <c r="IV281" s="219"/>
    </row>
    <row r="282" spans="1:256" s="213" customFormat="1" ht="12.75" customHeight="1" x14ac:dyDescent="0.2">
      <c r="A282" s="210">
        <v>44474</v>
      </c>
      <c r="B282" s="219" t="s">
        <v>216</v>
      </c>
      <c r="C282" s="219" t="s">
        <v>349</v>
      </c>
      <c r="D282" s="211" t="s">
        <v>427</v>
      </c>
      <c r="E282" s="219"/>
      <c r="F282" s="219"/>
      <c r="G282" s="219"/>
      <c r="H282" s="219"/>
      <c r="I282" s="219"/>
      <c r="J282" s="219"/>
      <c r="K282" s="219"/>
      <c r="L282" s="219"/>
      <c r="M282" s="219"/>
      <c r="N282" s="219"/>
      <c r="O282" s="219"/>
      <c r="P282" s="219"/>
      <c r="Q282" s="219"/>
      <c r="R282" s="219"/>
      <c r="S282" s="219"/>
      <c r="T282" s="219"/>
      <c r="U282" s="219"/>
      <c r="V282" s="219"/>
      <c r="W282" s="219"/>
      <c r="X282" s="219"/>
      <c r="Y282" s="219"/>
      <c r="Z282" s="219"/>
      <c r="AA282" s="219"/>
      <c r="AB282" s="219"/>
      <c r="AC282" s="219"/>
      <c r="AD282" s="219"/>
      <c r="AE282" s="219"/>
      <c r="AF282" s="219"/>
      <c r="AG282" s="219"/>
      <c r="AH282" s="219"/>
      <c r="AI282" s="219"/>
      <c r="AJ282" s="219"/>
      <c r="AK282" s="219"/>
      <c r="AL282" s="219"/>
      <c r="AM282" s="219"/>
      <c r="AN282" s="219"/>
      <c r="AO282" s="219"/>
      <c r="AP282" s="219"/>
      <c r="AQ282" s="219"/>
      <c r="AR282" s="219"/>
      <c r="AS282" s="219"/>
      <c r="AT282" s="219"/>
      <c r="AU282" s="219"/>
      <c r="AV282" s="219"/>
      <c r="AW282" s="219"/>
      <c r="AX282" s="219"/>
      <c r="AY282" s="219"/>
      <c r="AZ282" s="219"/>
      <c r="BA282" s="219"/>
      <c r="BB282" s="219"/>
      <c r="BC282" s="219"/>
      <c r="BD282" s="219"/>
      <c r="BE282" s="219"/>
      <c r="BF282" s="219"/>
      <c r="BG282" s="219"/>
      <c r="BH282" s="219"/>
      <c r="BI282" s="219"/>
      <c r="BJ282" s="219"/>
      <c r="BK282" s="219"/>
      <c r="BL282" s="219"/>
      <c r="BM282" s="219"/>
      <c r="BN282" s="219"/>
      <c r="BO282" s="219"/>
      <c r="BP282" s="219"/>
      <c r="BQ282" s="219"/>
      <c r="BR282" s="219"/>
      <c r="BS282" s="219"/>
      <c r="BT282" s="219"/>
      <c r="BU282" s="219"/>
      <c r="BV282" s="219"/>
      <c r="BW282" s="219"/>
      <c r="BX282" s="219"/>
      <c r="BY282" s="219"/>
      <c r="BZ282" s="219"/>
      <c r="CA282" s="219"/>
      <c r="CB282" s="219"/>
      <c r="CC282" s="219"/>
      <c r="CD282" s="219"/>
      <c r="CE282" s="219"/>
      <c r="CF282" s="219"/>
      <c r="CG282" s="219"/>
      <c r="CH282" s="219"/>
      <c r="CI282" s="219"/>
      <c r="CJ282" s="219"/>
      <c r="CK282" s="219"/>
      <c r="CL282" s="219"/>
      <c r="CM282" s="219"/>
      <c r="CN282" s="219"/>
      <c r="CO282" s="219"/>
      <c r="CP282" s="219"/>
      <c r="CQ282" s="219"/>
      <c r="CR282" s="219"/>
      <c r="CS282" s="219"/>
      <c r="CT282" s="219"/>
      <c r="CU282" s="219"/>
      <c r="CV282" s="219"/>
      <c r="CW282" s="219"/>
      <c r="CX282" s="219"/>
      <c r="CY282" s="219"/>
      <c r="CZ282" s="219"/>
      <c r="DA282" s="219"/>
      <c r="DB282" s="219"/>
      <c r="DC282" s="219"/>
      <c r="DD282" s="219"/>
      <c r="DE282" s="219"/>
      <c r="DF282" s="219"/>
      <c r="DG282" s="219"/>
      <c r="DH282" s="219"/>
      <c r="DI282" s="219"/>
      <c r="DJ282" s="219"/>
      <c r="DK282" s="219"/>
      <c r="DL282" s="219"/>
      <c r="DM282" s="219"/>
      <c r="DN282" s="219"/>
      <c r="DO282" s="219"/>
      <c r="DP282" s="219"/>
      <c r="DQ282" s="219"/>
      <c r="DR282" s="219"/>
      <c r="DS282" s="219"/>
      <c r="DT282" s="219"/>
      <c r="DU282" s="219"/>
      <c r="DV282" s="219"/>
      <c r="DW282" s="219"/>
      <c r="DX282" s="219"/>
      <c r="DY282" s="219"/>
      <c r="DZ282" s="219"/>
      <c r="EA282" s="219"/>
      <c r="EB282" s="219"/>
      <c r="EC282" s="219"/>
      <c r="ED282" s="219"/>
      <c r="EE282" s="219"/>
      <c r="EF282" s="219"/>
      <c r="EG282" s="219"/>
      <c r="EH282" s="219"/>
      <c r="EI282" s="219"/>
      <c r="EJ282" s="219"/>
      <c r="EK282" s="219"/>
      <c r="EL282" s="219"/>
      <c r="EM282" s="219"/>
      <c r="EN282" s="219"/>
      <c r="EO282" s="219"/>
      <c r="EP282" s="219"/>
      <c r="EQ282" s="219"/>
      <c r="ER282" s="219"/>
      <c r="ES282" s="219"/>
      <c r="ET282" s="219"/>
      <c r="EU282" s="219"/>
      <c r="EV282" s="219"/>
      <c r="EW282" s="219"/>
      <c r="EX282" s="219"/>
      <c r="EY282" s="219"/>
      <c r="EZ282" s="219"/>
      <c r="FA282" s="219"/>
      <c r="FB282" s="219"/>
      <c r="FC282" s="219"/>
      <c r="FD282" s="219"/>
      <c r="FE282" s="219"/>
      <c r="FF282" s="219"/>
      <c r="FG282" s="219"/>
      <c r="FH282" s="219"/>
      <c r="FI282" s="219"/>
      <c r="FJ282" s="219"/>
      <c r="FK282" s="219"/>
      <c r="FL282" s="219"/>
      <c r="FM282" s="219"/>
      <c r="FN282" s="219"/>
      <c r="FO282" s="219"/>
      <c r="FP282" s="219"/>
      <c r="FQ282" s="219"/>
      <c r="FR282" s="219"/>
      <c r="FS282" s="219"/>
      <c r="FT282" s="219"/>
      <c r="FU282" s="219"/>
      <c r="FV282" s="219"/>
      <c r="FW282" s="219"/>
      <c r="FX282" s="219"/>
      <c r="FY282" s="219"/>
      <c r="FZ282" s="219"/>
      <c r="GA282" s="219"/>
      <c r="GB282" s="219"/>
      <c r="GC282" s="219"/>
      <c r="GD282" s="219"/>
      <c r="GE282" s="219"/>
      <c r="GF282" s="219"/>
      <c r="GG282" s="219"/>
      <c r="GH282" s="219"/>
      <c r="GI282" s="219"/>
      <c r="GJ282" s="219"/>
      <c r="GK282" s="219"/>
      <c r="GL282" s="219"/>
      <c r="GM282" s="219"/>
      <c r="GN282" s="219"/>
      <c r="GO282" s="219"/>
      <c r="GP282" s="219"/>
      <c r="GQ282" s="219"/>
      <c r="GR282" s="219"/>
      <c r="GS282" s="219"/>
      <c r="GT282" s="219"/>
      <c r="GU282" s="219"/>
      <c r="GV282" s="219"/>
      <c r="GW282" s="219"/>
      <c r="GX282" s="219"/>
      <c r="GY282" s="219"/>
      <c r="GZ282" s="219"/>
      <c r="HA282" s="219"/>
      <c r="HB282" s="219"/>
      <c r="HC282" s="219"/>
      <c r="HD282" s="219"/>
      <c r="HE282" s="219"/>
      <c r="HF282" s="219"/>
      <c r="HG282" s="219"/>
      <c r="HH282" s="219"/>
      <c r="HI282" s="219"/>
      <c r="HJ282" s="219"/>
      <c r="HK282" s="219"/>
      <c r="HL282" s="219"/>
      <c r="HM282" s="219"/>
      <c r="HN282" s="219"/>
      <c r="HO282" s="219"/>
      <c r="HP282" s="219"/>
      <c r="HQ282" s="219"/>
      <c r="HR282" s="219"/>
      <c r="HS282" s="219"/>
      <c r="HT282" s="219"/>
      <c r="HU282" s="219"/>
      <c r="HV282" s="219"/>
      <c r="HW282" s="219"/>
      <c r="HX282" s="219"/>
      <c r="HY282" s="219"/>
      <c r="HZ282" s="219"/>
      <c r="IA282" s="219"/>
      <c r="IB282" s="219"/>
      <c r="IC282" s="219"/>
      <c r="ID282" s="219"/>
      <c r="IE282" s="219"/>
      <c r="IF282" s="219"/>
      <c r="IG282" s="219"/>
      <c r="IH282" s="219"/>
      <c r="II282" s="219"/>
      <c r="IJ282" s="219"/>
      <c r="IK282" s="219"/>
      <c r="IL282" s="219"/>
      <c r="IM282" s="219"/>
      <c r="IN282" s="219"/>
      <c r="IO282" s="219"/>
      <c r="IP282" s="219"/>
      <c r="IQ282" s="219"/>
      <c r="IR282" s="219"/>
      <c r="IS282" s="219"/>
      <c r="IT282" s="219"/>
      <c r="IU282" s="219"/>
      <c r="IV282" s="219"/>
    </row>
    <row r="283" spans="1:256" s="213" customFormat="1" ht="63.75" customHeight="1" x14ac:dyDescent="0.2">
      <c r="A283" s="210">
        <v>44474</v>
      </c>
      <c r="B283" s="219" t="s">
        <v>347</v>
      </c>
      <c r="C283" s="212" t="s">
        <v>480</v>
      </c>
      <c r="D283" s="157" t="s">
        <v>427</v>
      </c>
    </row>
    <row r="284" spans="1:256" x14ac:dyDescent="0.2">
      <c r="A284" s="159">
        <v>44599</v>
      </c>
      <c r="B284" s="196" t="s">
        <v>478</v>
      </c>
      <c r="C284" s="156" t="s">
        <v>486</v>
      </c>
      <c r="D284" s="157" t="s">
        <v>427</v>
      </c>
    </row>
    <row r="285" spans="1:256" s="226" customFormat="1" x14ac:dyDescent="0.2">
      <c r="A285" s="224">
        <v>44867</v>
      </c>
      <c r="B285" s="225" t="s">
        <v>478</v>
      </c>
      <c r="C285" s="226" t="s">
        <v>349</v>
      </c>
      <c r="D285" s="226" t="s">
        <v>427</v>
      </c>
    </row>
    <row r="286" spans="1:256" s="226" customFormat="1" x14ac:dyDescent="0.2">
      <c r="A286" s="224">
        <v>44867</v>
      </c>
      <c r="B286" s="225" t="s">
        <v>476</v>
      </c>
      <c r="C286" s="226" t="s">
        <v>349</v>
      </c>
      <c r="D286" s="226" t="s">
        <v>427</v>
      </c>
    </row>
    <row r="287" spans="1:256" s="226" customFormat="1" x14ac:dyDescent="0.2">
      <c r="A287" s="159">
        <v>45177</v>
      </c>
      <c r="B287" s="196" t="s">
        <v>435</v>
      </c>
      <c r="C287" s="156" t="s">
        <v>488</v>
      </c>
      <c r="D287" s="226" t="s">
        <v>427</v>
      </c>
    </row>
    <row r="288" spans="1:256" x14ac:dyDescent="0.2">
      <c r="A288" s="179"/>
      <c r="B288" s="198"/>
      <c r="C288" s="180"/>
    </row>
    <row r="289" spans="1:4" x14ac:dyDescent="0.2">
      <c r="A289" s="179"/>
      <c r="B289" s="198"/>
      <c r="C289" s="180"/>
    </row>
    <row r="290" spans="1:4" x14ac:dyDescent="0.2">
      <c r="A290" s="97" t="s">
        <v>124</v>
      </c>
    </row>
    <row r="291" spans="1:4" x14ac:dyDescent="0.2">
      <c r="A291" s="220" t="s">
        <v>175</v>
      </c>
    </row>
    <row r="292" spans="1:4" x14ac:dyDescent="0.2">
      <c r="A292" s="155">
        <v>40323</v>
      </c>
      <c r="B292" s="162" t="s">
        <v>149</v>
      </c>
      <c r="C292" s="157" t="s">
        <v>176</v>
      </c>
    </row>
    <row r="293" spans="1:4" x14ac:dyDescent="0.2">
      <c r="A293" s="97">
        <v>40410</v>
      </c>
      <c r="B293" s="196" t="s">
        <v>178</v>
      </c>
      <c r="C293" s="156" t="s">
        <v>176</v>
      </c>
    </row>
    <row r="294" spans="1:4" s="157" customFormat="1" x14ac:dyDescent="0.2">
      <c r="A294" s="155">
        <v>41396</v>
      </c>
      <c r="B294" s="162" t="s">
        <v>130</v>
      </c>
      <c r="C294" s="157" t="s">
        <v>344</v>
      </c>
    </row>
    <row r="295" spans="1:4" s="157" customFormat="1" ht="12.75" customHeight="1" x14ac:dyDescent="0.2">
      <c r="A295" s="155" t="s">
        <v>342</v>
      </c>
      <c r="B295" s="162" t="s">
        <v>260</v>
      </c>
      <c r="C295" s="157" t="s">
        <v>345</v>
      </c>
    </row>
    <row r="296" spans="1:4" s="205" customFormat="1" ht="51" x14ac:dyDescent="0.2">
      <c r="A296" s="206">
        <v>42583</v>
      </c>
      <c r="B296" s="207" t="s">
        <v>160</v>
      </c>
      <c r="C296" s="208" t="s">
        <v>413</v>
      </c>
    </row>
    <row r="297" spans="1:4" s="213" customFormat="1" ht="25.5" x14ac:dyDescent="0.2">
      <c r="A297" s="155">
        <v>42830</v>
      </c>
      <c r="B297" s="162" t="s">
        <v>346</v>
      </c>
      <c r="C297" s="203" t="s">
        <v>425</v>
      </c>
    </row>
    <row r="298" spans="1:4" s="213" customFormat="1" ht="25.5" x14ac:dyDescent="0.2">
      <c r="A298" s="210">
        <v>42830</v>
      </c>
      <c r="B298" s="211" t="s">
        <v>216</v>
      </c>
      <c r="C298" s="212" t="s">
        <v>421</v>
      </c>
    </row>
    <row r="299" spans="1:4" s="157" customFormat="1" ht="25.5" x14ac:dyDescent="0.2">
      <c r="A299" s="210">
        <v>42830</v>
      </c>
      <c r="B299" s="211" t="s">
        <v>347</v>
      </c>
      <c r="C299" s="212" t="s">
        <v>421</v>
      </c>
    </row>
    <row r="300" spans="1:4" s="156" customFormat="1" x14ac:dyDescent="0.2">
      <c r="A300" s="206">
        <v>43559</v>
      </c>
      <c r="B300" s="207" t="s">
        <v>347</v>
      </c>
      <c r="C300" s="208" t="s">
        <v>455</v>
      </c>
      <c r="D300" s="156" t="s">
        <v>437</v>
      </c>
    </row>
    <row r="301" spans="1:4" s="226" customFormat="1" x14ac:dyDescent="0.2">
      <c r="A301" s="227">
        <v>45562</v>
      </c>
      <c r="B301" s="228" t="s">
        <v>435</v>
      </c>
      <c r="C301" s="229" t="s">
        <v>494</v>
      </c>
    </row>
    <row r="303" spans="1:4" x14ac:dyDescent="0.2">
      <c r="B303" s="162"/>
    </row>
  </sheetData>
  <mergeCells count="1">
    <mergeCell ref="C1:C2"/>
  </mergeCells>
  <phoneticPr fontId="0" type="noConversion"/>
  <printOptions horizontalCentered="1"/>
  <pageMargins left="0.5" right="0.5" top="0.75" bottom="0.17" header="0" footer="0"/>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2025-10-15T18:36:53Z</cp:lastPrinted>
  <dcterms:created xsi:type="dcterms:W3CDTF">1998-06-02T12:05:01Z</dcterms:created>
  <dcterms:modified xsi:type="dcterms:W3CDTF">2025-10-15T18:37:44Z</dcterms:modified>
</cp:coreProperties>
</file>